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1"/>
  </bookViews>
  <sheets>
    <sheet name="plan_SS 2018 - 2022" sheetId="1" r:id="rId1"/>
    <sheet name="plan_SN 2018-2022" sheetId="2" r:id="rId2"/>
  </sheets>
  <definedNames>
    <definedName name="_xlnm.Print_Area" localSheetId="1">'plan_SN 2018-2022'!$A$1:$BE$107</definedName>
    <definedName name="_xlnm.Print_Area" localSheetId="0">'plan_SS 2018 - 2022'!$A$1:$BB$108</definedName>
    <definedName name="OLE_LINK1" localSheetId="1">'plan_SN 2018-2022'!#REF!</definedName>
    <definedName name="OLE_LINK1" localSheetId="0">'plan_SS 2018 - 2022'!#REF!</definedName>
  </definedNames>
  <calcPr fullCalcOnLoad="1"/>
</workbook>
</file>

<file path=xl/comments1.xml><?xml version="1.0" encoding="utf-8"?>
<comments xmlns="http://schemas.openxmlformats.org/spreadsheetml/2006/main">
  <authors>
    <author>Edward Pajak</author>
  </authors>
  <commentList>
    <comment ref="B93" authorId="0">
      <text>
        <r>
          <rPr>
            <b/>
            <sz val="9"/>
            <rFont val="Tahoma"/>
            <family val="2"/>
          </rPr>
          <t>Edward Pajak: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<sst xmlns="http://schemas.openxmlformats.org/spreadsheetml/2006/main" count="701" uniqueCount="228">
  <si>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</si>
  <si>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</si>
  <si>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</si>
  <si>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</si>
  <si>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</si>
  <si>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</si>
  <si>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</si>
  <si>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</si>
  <si>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</si>
  <si>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</si>
  <si>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</si>
  <si>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</si>
  <si>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</si>
  <si>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</si>
  <si>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</si>
  <si>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</si>
  <si>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</si>
  <si>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</si>
  <si>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</si>
  <si>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</si>
  <si>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</si>
  <si>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</si>
  <si>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</si>
  <si>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</si>
  <si>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</si>
  <si>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</si>
  <si>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</si>
  <si>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</si>
  <si>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</si>
  <si>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D.</t>
  </si>
  <si>
    <t>w</t>
  </si>
  <si>
    <t>zp</t>
  </si>
  <si>
    <t>sem V</t>
  </si>
  <si>
    <t>sem VI</t>
  </si>
  <si>
    <t>IV rok</t>
  </si>
  <si>
    <t>sem VII</t>
  </si>
  <si>
    <t>IV</t>
  </si>
  <si>
    <t>V</t>
  </si>
  <si>
    <t>VI</t>
  </si>
  <si>
    <t>VII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</si>
  <si>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</si>
  <si>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</si>
  <si>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</si>
  <si>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</si>
  <si>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</si>
  <si>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</si>
  <si>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</si>
  <si>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</si>
  <si>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</si>
  <si>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</si>
  <si>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</si>
  <si>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</si>
  <si>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bezpośredni udział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</si>
  <si>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</si>
  <si>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</si>
  <si>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</si>
  <si>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</si>
  <si>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</si>
  <si>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</si>
  <si>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</si>
  <si>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</si>
  <si>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</si>
  <si>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</si>
  <si>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</si>
  <si>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</si>
  <si>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D1.</t>
  </si>
  <si>
    <t>D2.</t>
  </si>
  <si>
    <t>D3.</t>
  </si>
  <si>
    <t>D4.</t>
  </si>
  <si>
    <t>D5.</t>
  </si>
  <si>
    <t>16.</t>
  </si>
  <si>
    <t>Technologia informacyjna</t>
  </si>
  <si>
    <t>Ochrona własności intelektualnych</t>
  </si>
  <si>
    <t>Ergonomia z elementami bhp</t>
  </si>
  <si>
    <t>Statystyka matematyczna</t>
  </si>
  <si>
    <t>Mechanika techniczna</t>
  </si>
  <si>
    <t>Wytrzymałość materiałów</t>
  </si>
  <si>
    <t>Mechanika płynów</t>
  </si>
  <si>
    <t>C1.</t>
  </si>
  <si>
    <t>Moduł kształcenia kierunkowego podstawowego</t>
  </si>
  <si>
    <t>17.</t>
  </si>
  <si>
    <t>18.</t>
  </si>
  <si>
    <t>19.</t>
  </si>
  <si>
    <t>20.</t>
  </si>
  <si>
    <t>21.</t>
  </si>
  <si>
    <t>C2.</t>
  </si>
  <si>
    <t>Moduł kształcenia kierunkowego dodatkowego</t>
  </si>
  <si>
    <t>Termodynamika techniczna</t>
  </si>
  <si>
    <t>Tworzywa sztuczne i kompozyty</t>
  </si>
  <si>
    <t>Podstawy konstrukcji maszyn</t>
  </si>
  <si>
    <t>Metrologia warsztatowa</t>
  </si>
  <si>
    <t>Obróbka ubytkowa</t>
  </si>
  <si>
    <t>Obróbka plastyczna</t>
  </si>
  <si>
    <t>Odlewnictwo</t>
  </si>
  <si>
    <t>Przetwórstwo tworzyw sztucznych</t>
  </si>
  <si>
    <t>Elektrotechnika i elektronika</t>
  </si>
  <si>
    <t>Podstawy automatyki</t>
  </si>
  <si>
    <t>Elementy automatyzacji i robotyzacji</t>
  </si>
  <si>
    <t>Zarządzanie środowiskiem i ekologia</t>
  </si>
  <si>
    <t>Rachunek kosztów w ujęciu inżynierskim</t>
  </si>
  <si>
    <t>MODUŁ KSZTAŁCENIA SPECJALNOŚCIOWEGO</t>
  </si>
  <si>
    <t>Moduł kształcenia specjalnościowego ogólnego*</t>
  </si>
  <si>
    <t>E 3 /Zo</t>
  </si>
  <si>
    <t>Projekt konstrukcyjno - technologiczny (dla każdej specjalności po 30 godz.)</t>
  </si>
  <si>
    <t>Projekt konstrukcyjno - technologiczny (dla każdej specjalności po 16 godz.)</t>
  </si>
  <si>
    <t>Seminarium dyplomowe</t>
  </si>
  <si>
    <t>Umiejętności interpersonalne</t>
  </si>
  <si>
    <t>Socjologia</t>
  </si>
  <si>
    <t>Modelowanie i symulacja konstrukcji</t>
  </si>
  <si>
    <t xml:space="preserve">Wprowadzenie do techniki </t>
  </si>
  <si>
    <t xml:space="preserve">Eksploatacja maszyn i diagnostyka </t>
  </si>
  <si>
    <t>Organizacja produkcji</t>
  </si>
  <si>
    <t xml:space="preserve">Projektowanie maszyn technologicznych </t>
  </si>
  <si>
    <t xml:space="preserve">Napędy maszyn </t>
  </si>
  <si>
    <t>Hydraulika i pneumatyka</t>
  </si>
  <si>
    <t xml:space="preserve">Innowacje i usprawnienia w firmach </t>
  </si>
  <si>
    <t>Łącznie</t>
  </si>
  <si>
    <t>sem VIII</t>
  </si>
  <si>
    <t>VIII</t>
  </si>
  <si>
    <t>Wychowanie fizyczne</t>
  </si>
  <si>
    <t>Suma dla specjalności EPiMR</t>
  </si>
  <si>
    <t>Moduł kształcenia specjalnościowego - EPiMR*</t>
  </si>
  <si>
    <t>Systemy pomiarowe (z elementami SKJ)</t>
  </si>
  <si>
    <t xml:space="preserve">Studia 8 semestralne </t>
  </si>
  <si>
    <t>Budowa samochodów i ciągników</t>
  </si>
  <si>
    <t>Budowa maszyn rolniczych</t>
  </si>
  <si>
    <t>Diagnostyka i naprawa pojazdów samochodowych</t>
  </si>
  <si>
    <t>Technologia napraw i regeneracji</t>
  </si>
  <si>
    <t>Obsługa i eksploatacja pojazdów i maszyn</t>
  </si>
  <si>
    <t xml:space="preserve">Elektronika i mikroukłady w pojazdach </t>
  </si>
  <si>
    <t>Metoda Elementu Skończonego</t>
  </si>
  <si>
    <t>Moduł kształcenia specjalnościowego - IW*</t>
  </si>
  <si>
    <t>Jezyki Programowania</t>
  </si>
  <si>
    <t>Rapid Prototyping</t>
  </si>
  <si>
    <t>Platformy Systemowe</t>
  </si>
  <si>
    <t>Metody i techniki studiowania</t>
  </si>
  <si>
    <t>Metody numeryczne</t>
  </si>
  <si>
    <t>Wirtualne środowisko pracy inżyniera</t>
  </si>
  <si>
    <t>Skanowanie przestrzenne</t>
  </si>
  <si>
    <t>Numeryczna Mechanika Płynów (CFD)</t>
  </si>
  <si>
    <t>Suma dla specjalności IW</t>
  </si>
  <si>
    <t>Seminarium dyplomowe II i Praca dyplomowa inżynierska</t>
  </si>
  <si>
    <t>Seminarium dyplomowe I</t>
  </si>
  <si>
    <t>Matematyka</t>
  </si>
  <si>
    <t>Fizyka</t>
  </si>
  <si>
    <t>Praktyka 1 (ogólnokierunkowa po 1 roku - 4 tyg.) - 125 godz.</t>
  </si>
  <si>
    <t>Praktyka 2 (inżynierska po 2 roku - 4 tyg.) - 125 godz.</t>
  </si>
  <si>
    <t>Praktyka 3 (dyplomowa po 3 roku - 4 tyg.) - 125 godz.</t>
  </si>
  <si>
    <t>Grafika inżynierska</t>
  </si>
  <si>
    <t>Komputerowy zapis konstrukcji</t>
  </si>
  <si>
    <t>Projektowanie procesów produkcyjnych</t>
  </si>
  <si>
    <t>Optymalizacja konstrukcji</t>
  </si>
  <si>
    <t>Obrabiarki i systemy sterowania CNC</t>
  </si>
  <si>
    <t>Komputerowe wspomaganie projektowania</t>
  </si>
  <si>
    <t>Budowa silników spalinowych</t>
  </si>
  <si>
    <t>Projektowanie elementów mechatronicznych</t>
  </si>
  <si>
    <t>Przedsiębiorczość/Kierowanie Zespołami Ludzkimi*</t>
  </si>
  <si>
    <t>Przedsiębiorczość/Kierowanie zasobami ludzkimi*</t>
  </si>
  <si>
    <t>Technologie łączenia</t>
  </si>
  <si>
    <t>IW</t>
  </si>
  <si>
    <t>max</t>
  </si>
  <si>
    <t>Programowanie maszyn przemysłowych</t>
  </si>
  <si>
    <t>Języki sterowania maszyn</t>
  </si>
  <si>
    <t>Technika Cyfrowa</t>
  </si>
  <si>
    <t>Komputerowe systemy inżynierskie</t>
  </si>
  <si>
    <t>Komputerowa systemy inżynierskie</t>
  </si>
  <si>
    <t>Roboty i manipulatory przemysłowe</t>
  </si>
  <si>
    <t>Projektowanie chwytaków manipulatorów</t>
  </si>
  <si>
    <t>Automatyzacja urządzeń</t>
  </si>
  <si>
    <t>NIESTACJONARNE</t>
  </si>
  <si>
    <t>Suma dla specjalności MCH</t>
  </si>
  <si>
    <t>Moduł kształcenia specjalnościowego - MCH*</t>
  </si>
  <si>
    <t>Projekty</t>
  </si>
  <si>
    <t>Seminaria</t>
  </si>
  <si>
    <t>Warsztay</t>
  </si>
  <si>
    <t>Laboratoria</t>
  </si>
  <si>
    <t>zajęcia związane z praktycznym przygotowaniem zawodowym</t>
  </si>
  <si>
    <t>humanist.-społecz.</t>
  </si>
  <si>
    <t>EPIMR</t>
  </si>
  <si>
    <t>MCH</t>
  </si>
  <si>
    <t>Zo1</t>
  </si>
  <si>
    <t>Zo7</t>
  </si>
  <si>
    <t>Zo6</t>
  </si>
  <si>
    <t>E 2/Zo1,2</t>
  </si>
  <si>
    <t>Zo3</t>
  </si>
  <si>
    <t>E 1/Zo1</t>
  </si>
  <si>
    <t>E 4/Zo4</t>
  </si>
  <si>
    <t>Zo2</t>
  </si>
  <si>
    <t>E 3/Zo2,3</t>
  </si>
  <si>
    <t>Zo5</t>
  </si>
  <si>
    <t>E 3 /Zo3</t>
  </si>
  <si>
    <t>Zo4</t>
  </si>
  <si>
    <t>E 5/Zo5</t>
  </si>
  <si>
    <t>E 6/Zo6</t>
  </si>
  <si>
    <t>Zo4,5</t>
  </si>
  <si>
    <t>E 7/Zo7</t>
  </si>
  <si>
    <t>E 7/Zo6,7</t>
  </si>
  <si>
    <t>Zo8</t>
  </si>
  <si>
    <t>E 3 /Zo2,3</t>
  </si>
  <si>
    <t>E 5/Zo4,5</t>
  </si>
  <si>
    <t>E 8/Zo8</t>
  </si>
  <si>
    <t>E8/Zo8</t>
  </si>
  <si>
    <t>E6/Zo6</t>
  </si>
  <si>
    <t>3.5.1. Plan studiów stacjonarnych  (2018 -2022)</t>
  </si>
  <si>
    <t>Moduł kształcenia specjalnościowego - METAL*</t>
  </si>
  <si>
    <t>Suma dla specjalności METAL</t>
  </si>
  <si>
    <t>METAL</t>
  </si>
  <si>
    <t>Recykling metali i stopów</t>
  </si>
  <si>
    <t>Techniki wytwarzania form i matryc (druk 3D)</t>
  </si>
  <si>
    <t>Metalurgia i procesy metalurgiczne</t>
  </si>
  <si>
    <t>Inżynieria i organizacja produkcji</t>
  </si>
  <si>
    <t>Maszyny i urządzenia do technologii formujących</t>
  </si>
  <si>
    <t>Technologie formujące</t>
  </si>
  <si>
    <t>Oszczędne wytwarzanie</t>
  </si>
  <si>
    <t>Język angielski</t>
  </si>
  <si>
    <t>E/4</t>
  </si>
  <si>
    <t>22.</t>
  </si>
  <si>
    <t>English for Mechanical Engineering</t>
  </si>
  <si>
    <t>Metaloznawstwo i obróbka cieplna</t>
  </si>
  <si>
    <t>E 3/Zo3</t>
  </si>
  <si>
    <t>Zo5,6</t>
  </si>
  <si>
    <t>ZAL1</t>
  </si>
  <si>
    <t>ZAL1i2</t>
  </si>
  <si>
    <t>E7/Zo7</t>
  </si>
  <si>
    <t>E2/Zo1,2</t>
  </si>
  <si>
    <t>3.5.2. Plan studiów niestacjonarnych  (2018 -2022)</t>
  </si>
  <si>
    <r>
      <t>Zo</t>
    </r>
    <r>
      <rPr>
        <sz val="20"/>
        <rFont val="Verdana"/>
        <family val="2"/>
      </rPr>
      <t>5</t>
    </r>
  </si>
  <si>
    <r>
      <t>Zo</t>
    </r>
    <r>
      <rPr>
        <sz val="20"/>
        <rFont val="Verdana"/>
        <family val="2"/>
      </rPr>
      <t>6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</si>
</sst>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b/>
      <sz val="36"/>
      <color indexed="10"/>
      <name val="Arial Narrow"/>
      <family val="2"/>
    </font>
    <font>
      <b/>
      <sz val="28"/>
      <color indexed="8"/>
      <name val="Arial Narrow"/>
      <family val="2"/>
    </font>
    <font>
      <b/>
      <sz val="20"/>
      <color indexed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22"/>
      <name val="Arial Narrow"/>
      <family val="2"/>
    </font>
    <font>
      <b/>
      <sz val="19"/>
      <name val="Verdana"/>
      <family val="2"/>
    </font>
    <font>
      <b/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8"/>
      <color indexed="10"/>
      <name val="Arial Narrow"/>
      <family val="2"/>
    </font>
    <font>
      <b/>
      <sz val="2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8"/>
      <color rgb="FFFF0000"/>
      <name val="Arial Narrow"/>
      <family val="2"/>
    </font>
    <font>
      <b/>
      <sz val="20"/>
      <color rgb="FFFF0000"/>
      <name val="Arial Narrow"/>
      <family val="2"/>
    </font>
    <font>
      <b/>
      <sz val="8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5" fillId="0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1" fillId="33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3" fontId="11" fillId="35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vertical="center" wrapText="1"/>
    </xf>
    <xf numFmtId="3" fontId="12" fillId="36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vertical="center" wrapText="1"/>
    </xf>
    <xf numFmtId="0" fontId="11" fillId="15" borderId="10" xfId="0" applyFont="1" applyFill="1" applyBorder="1" applyAlignment="1">
      <alignment horizontal="center" vertical="center"/>
    </xf>
    <xf numFmtId="0" fontId="11" fillId="15" borderId="10" xfId="0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35" borderId="12" xfId="0" applyNumberFormat="1" applyFont="1" applyFill="1" applyBorder="1" applyAlignment="1">
      <alignment horizontal="center" vertical="center"/>
    </xf>
    <xf numFmtId="3" fontId="12" fillId="35" borderId="11" xfId="0" applyNumberFormat="1" applyFont="1" applyFill="1" applyBorder="1" applyAlignment="1">
      <alignment horizontal="center" vertical="center"/>
    </xf>
    <xf numFmtId="3" fontId="12" fillId="35" borderId="13" xfId="0" applyNumberFormat="1" applyFont="1" applyFill="1" applyBorder="1" applyAlignment="1">
      <alignment horizontal="center" vertical="center"/>
    </xf>
    <xf numFmtId="3" fontId="12" fillId="35" borderId="14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3" fontId="12" fillId="38" borderId="10" xfId="0" applyNumberFormat="1" applyFont="1" applyFill="1" applyBorder="1" applyAlignment="1">
      <alignment horizontal="center" vertical="center"/>
    </xf>
    <xf numFmtId="3" fontId="11" fillId="35" borderId="12" xfId="0" applyNumberFormat="1" applyFont="1" applyFill="1" applyBorder="1" applyAlignment="1">
      <alignment horizontal="center" vertical="center"/>
    </xf>
    <xf numFmtId="3" fontId="11" fillId="35" borderId="14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vertical="center" wrapText="1"/>
    </xf>
    <xf numFmtId="3" fontId="12" fillId="37" borderId="10" xfId="0" applyNumberFormat="1" applyFont="1" applyFill="1" applyBorder="1" applyAlignment="1">
      <alignment horizontal="center" vertical="center"/>
    </xf>
    <xf numFmtId="3" fontId="11" fillId="39" borderId="10" xfId="0" applyNumberFormat="1" applyFont="1" applyFill="1" applyBorder="1" applyAlignment="1">
      <alignment horizontal="center" vertical="center"/>
    </xf>
    <xf numFmtId="3" fontId="12" fillId="39" borderId="10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vertical="center" wrapText="1"/>
    </xf>
    <xf numFmtId="0" fontId="12" fillId="37" borderId="15" xfId="0" applyFont="1" applyFill="1" applyBorder="1" applyAlignment="1">
      <alignment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vertical="center" wrapText="1"/>
    </xf>
    <xf numFmtId="0" fontId="11" fillId="9" borderId="10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1" fillId="17" borderId="10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horizontal="left" vertical="center"/>
    </xf>
    <xf numFmtId="0" fontId="11" fillId="40" borderId="10" xfId="0" applyFont="1" applyFill="1" applyBorder="1" applyAlignment="1">
      <alignment horizontal="center" vertical="center"/>
    </xf>
    <xf numFmtId="0" fontId="11" fillId="40" borderId="10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9" borderId="11" xfId="0" applyNumberFormat="1" applyFont="1" applyFill="1" applyBorder="1" applyAlignment="1">
      <alignment horizontal="center" vertical="center"/>
    </xf>
    <xf numFmtId="3" fontId="12" fillId="33" borderId="14" xfId="0" applyNumberFormat="1" applyFont="1" applyFill="1" applyBorder="1" applyAlignment="1">
      <alignment horizontal="center" vertical="center"/>
    </xf>
    <xf numFmtId="3" fontId="12" fillId="33" borderId="14" xfId="0" applyNumberFormat="1" applyFont="1" applyFill="1" applyBorder="1" applyAlignment="1">
      <alignment horizontal="center" vertical="center"/>
    </xf>
    <xf numFmtId="3" fontId="12" fillId="35" borderId="17" xfId="0" applyNumberFormat="1" applyFont="1" applyFill="1" applyBorder="1" applyAlignment="1">
      <alignment horizontal="center" vertical="center"/>
    </xf>
    <xf numFmtId="3" fontId="12" fillId="35" borderId="18" xfId="0" applyNumberFormat="1" applyFont="1" applyFill="1" applyBorder="1" applyAlignment="1">
      <alignment horizontal="center" vertical="center"/>
    </xf>
    <xf numFmtId="3" fontId="11" fillId="35" borderId="13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3" fontId="12" fillId="33" borderId="13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3" fontId="12" fillId="33" borderId="13" xfId="0" applyNumberFormat="1" applyFont="1" applyFill="1" applyBorder="1" applyAlignment="1">
      <alignment horizontal="center" vertical="center"/>
    </xf>
    <xf numFmtId="3" fontId="11" fillId="39" borderId="13" xfId="0" applyNumberFormat="1" applyFont="1" applyFill="1" applyBorder="1" applyAlignment="1">
      <alignment horizontal="center" vertical="center"/>
    </xf>
    <xf numFmtId="3" fontId="11" fillId="35" borderId="19" xfId="0" applyNumberFormat="1" applyFont="1" applyFill="1" applyBorder="1" applyAlignment="1">
      <alignment horizontal="center" vertical="center"/>
    </xf>
    <xf numFmtId="3" fontId="11" fillId="35" borderId="20" xfId="0" applyNumberFormat="1" applyFont="1" applyFill="1" applyBorder="1" applyAlignment="1">
      <alignment horizontal="center" vertical="center"/>
    </xf>
    <xf numFmtId="3" fontId="11" fillId="39" borderId="20" xfId="0" applyNumberFormat="1" applyFont="1" applyFill="1" applyBorder="1" applyAlignment="1">
      <alignment horizontal="center" vertical="center"/>
    </xf>
    <xf numFmtId="3" fontId="11" fillId="35" borderId="21" xfId="0" applyNumberFormat="1" applyFont="1" applyFill="1" applyBorder="1" applyAlignment="1">
      <alignment horizontal="center" vertical="center"/>
    </xf>
    <xf numFmtId="3" fontId="12" fillId="35" borderId="19" xfId="0" applyNumberFormat="1" applyFont="1" applyFill="1" applyBorder="1" applyAlignment="1">
      <alignment horizontal="center" vertical="center"/>
    </xf>
    <xf numFmtId="3" fontId="12" fillId="35" borderId="20" xfId="0" applyNumberFormat="1" applyFont="1" applyFill="1" applyBorder="1" applyAlignment="1">
      <alignment horizontal="center" vertical="center"/>
    </xf>
    <xf numFmtId="3" fontId="12" fillId="35" borderId="11" xfId="0" applyNumberFormat="1" applyFont="1" applyFill="1" applyBorder="1" applyAlignment="1">
      <alignment horizontal="center" vertical="center"/>
    </xf>
    <xf numFmtId="3" fontId="11" fillId="35" borderId="11" xfId="0" applyNumberFormat="1" applyFont="1" applyFill="1" applyBorder="1" applyAlignment="1">
      <alignment horizontal="center" vertical="center"/>
    </xf>
    <xf numFmtId="3" fontId="11" fillId="34" borderId="11" xfId="0" applyNumberFormat="1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3" fontId="11" fillId="38" borderId="10" xfId="0" applyNumberFormat="1" applyFont="1" applyFill="1" applyBorder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3" fontId="11" fillId="34" borderId="16" xfId="0" applyNumberFormat="1" applyFont="1" applyFill="1" applyBorder="1" applyAlignment="1">
      <alignment horizontal="center" vertical="center"/>
    </xf>
    <xf numFmtId="3" fontId="11" fillId="34" borderId="22" xfId="0" applyNumberFormat="1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vertical="center"/>
    </xf>
    <xf numFmtId="0" fontId="20" fillId="33" borderId="16" xfId="0" applyFont="1" applyFill="1" applyBorder="1" applyAlignment="1">
      <alignment horizontal="center" vertical="center" textRotation="90" wrapText="1"/>
    </xf>
    <xf numFmtId="0" fontId="20" fillId="33" borderId="22" xfId="0" applyFont="1" applyFill="1" applyBorder="1" applyAlignment="1">
      <alignment horizontal="center" vertical="center" textRotation="90" wrapText="1"/>
    </xf>
    <xf numFmtId="0" fontId="11" fillId="33" borderId="16" xfId="0" applyFont="1" applyFill="1" applyBorder="1" applyAlignment="1">
      <alignment horizontal="center" vertical="center" textRotation="90"/>
    </xf>
    <xf numFmtId="0" fontId="0" fillId="0" borderId="22" xfId="0" applyFont="1" applyBorder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3" fontId="11" fillId="38" borderId="11" xfId="0" applyNumberFormat="1" applyFont="1" applyFill="1" applyBorder="1" applyAlignment="1">
      <alignment horizontal="center" vertical="center"/>
    </xf>
    <xf numFmtId="3" fontId="11" fillId="38" borderId="23" xfId="0" applyNumberFormat="1" applyFont="1" applyFill="1" applyBorder="1" applyAlignment="1">
      <alignment horizontal="center" vertical="center"/>
    </xf>
    <xf numFmtId="3" fontId="11" fillId="38" borderId="14" xfId="0" applyNumberFormat="1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3" fontId="11" fillId="35" borderId="10" xfId="0" applyNumberFormat="1" applyFont="1" applyFill="1" applyBorder="1" applyAlignment="1">
      <alignment horizontal="center" vertical="center"/>
    </xf>
    <xf numFmtId="3" fontId="11" fillId="35" borderId="13" xfId="0" applyNumberFormat="1" applyFont="1" applyFill="1" applyBorder="1" applyAlignment="1">
      <alignment horizontal="center" vertical="center"/>
    </xf>
    <xf numFmtId="3" fontId="11" fillId="35" borderId="21" xfId="0" applyNumberFormat="1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vertical="center" wrapText="1"/>
    </xf>
    <xf numFmtId="3" fontId="11" fillId="39" borderId="10" xfId="0" applyNumberFormat="1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vertical="center"/>
    </xf>
    <xf numFmtId="0" fontId="12" fillId="36" borderId="16" xfId="0" applyFont="1" applyFill="1" applyBorder="1" applyAlignment="1">
      <alignment vertical="center" wrapText="1"/>
    </xf>
    <xf numFmtId="3" fontId="11" fillId="35" borderId="12" xfId="0" applyNumberFormat="1" applyFont="1" applyFill="1" applyBorder="1" applyAlignment="1">
      <alignment horizontal="center" vertical="center"/>
    </xf>
    <xf numFmtId="3" fontId="11" fillId="35" borderId="14" xfId="0" applyNumberFormat="1" applyFont="1" applyFill="1" applyBorder="1" applyAlignment="1">
      <alignment horizontal="center" vertical="center"/>
    </xf>
    <xf numFmtId="3" fontId="11" fillId="35" borderId="25" xfId="0" applyNumberFormat="1" applyFont="1" applyFill="1" applyBorder="1" applyAlignment="1">
      <alignment horizontal="center" vertical="center"/>
    </xf>
    <xf numFmtId="3" fontId="11" fillId="35" borderId="17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3" fontId="12" fillId="35" borderId="14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3" fontId="12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123825</xdr:colOff>
      <xdr:row>0</xdr:row>
      <xdr:rowOff>314325</xdr:rowOff>
    </xdr:from>
    <xdr:to>
      <xdr:col>41</xdr:col>
      <xdr:colOff>123825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71675" y="314325"/>
          <a:ext cx="7886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180975</xdr:colOff>
      <xdr:row>0</xdr:row>
      <xdr:rowOff>200025</xdr:rowOff>
    </xdr:from>
    <xdr:to>
      <xdr:col>31</xdr:col>
      <xdr:colOff>552450</xdr:colOff>
      <xdr:row>2</xdr:row>
      <xdr:rowOff>190500</xdr:rowOff>
    </xdr:to>
    <xdr:pic>
      <xdr:nvPicPr>
        <xdr:cNvPr id="2" name="Obraz 1" descr="1546_pl_pwsz_konin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76225" y="200025"/>
          <a:ext cx="12477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685800</xdr:colOff>
      <xdr:row>0</xdr:row>
      <xdr:rowOff>428625</xdr:rowOff>
    </xdr:from>
    <xdr:to>
      <xdr:col>33</xdr:col>
      <xdr:colOff>685800</xdr:colOff>
      <xdr:row>1</xdr:row>
      <xdr:rowOff>323850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070800" y="428625"/>
          <a:ext cx="7886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723900</xdr:colOff>
      <xdr:row>0</xdr:row>
      <xdr:rowOff>314325</xdr:rowOff>
    </xdr:from>
    <xdr:to>
      <xdr:col>24</xdr:col>
      <xdr:colOff>257175</xdr:colOff>
      <xdr:row>1</xdr:row>
      <xdr:rowOff>438150</xdr:rowOff>
    </xdr:to>
    <xdr:pic>
      <xdr:nvPicPr>
        <xdr:cNvPr id="2" name="Obraz 1" descr="1546_pl_pwsz_konin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56300" y="314325"/>
          <a:ext cx="1285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8"/>
  <sheetViews>
    <sheetView zoomScale="26" zoomScaleNormal="26" zoomScaleSheetLayoutView="40" zoomScalePageLayoutView="0" workbookViewId="0" topLeftCell="A1">
      <pane xSplit="15" ySplit="8" topLeftCell="P9" activePane="bottomRight" state="frozen"/>
      <selection pane="topLeft" activeCell="A1" sqref="A1"/>
      <selection pane="topRight" activeCell="P1" sqref="P1"/>
      <selection pane="bottomLeft" activeCell="A9" sqref="A9"/>
      <selection pane="bottomRight" activeCell="AN39" sqref="AN39"/>
    </sheetView>
  </sheetViews>
  <sheetFormatPr defaultColWidth="9.125" defaultRowHeight="12.75"/>
  <cols>
    <col min="1" max="1" width="12.50390625" style="10" customWidth="1"/>
    <col min="2" max="2" width="122.125" style="2" customWidth="1"/>
    <col min="3" max="3" width="24.00390625" style="19" customWidth="1"/>
    <col min="4" max="4" width="16.125" style="2" customWidth="1"/>
    <col min="5" max="5" width="16.875" style="2" customWidth="1"/>
    <col min="6" max="6" width="16.375" style="2" customWidth="1"/>
    <col min="7" max="7" width="16.125" style="2" customWidth="1"/>
    <col min="8" max="9" width="11.50390625" style="2" customWidth="1"/>
    <col min="10" max="10" width="14.875" style="2" customWidth="1"/>
    <col min="11" max="11" width="12.00390625" style="2" customWidth="1"/>
    <col min="12" max="13" width="11.50390625" style="2" customWidth="1"/>
    <col min="14" max="15" width="15.875" style="2" customWidth="1"/>
    <col min="16" max="43" width="11.50390625" style="9" customWidth="1"/>
    <col min="44" max="50" width="9.625" style="10" customWidth="1"/>
    <col min="51" max="51" width="16.875" style="12" customWidth="1"/>
    <col min="52" max="52" width="11.50390625" style="12" customWidth="1"/>
    <col min="53" max="53" width="9.625" style="12" customWidth="1"/>
    <col min="54" max="54" width="11.50390625" style="11" customWidth="1"/>
    <col min="55" max="16384" width="9.125" style="11" customWidth="1"/>
  </cols>
  <sheetData>
    <row r="1" spans="1:53" s="6" customFormat="1" ht="51.75" customHeight="1">
      <c r="A1" s="119" t="s">
        <v>203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1"/>
      <c r="AS1" s="1"/>
      <c r="AT1" s="1"/>
      <c r="AU1" s="3"/>
      <c r="AV1" s="3"/>
      <c r="AW1" s="3"/>
      <c r="AX1" s="3"/>
      <c r="AY1" s="5"/>
      <c r="AZ1" s="5"/>
      <c r="BA1" s="5"/>
    </row>
    <row r="2" spans="1:53" s="6" customFormat="1" ht="37.5" customHeight="1">
      <c r="A2" s="21" t="s">
        <v>47</v>
      </c>
      <c r="B2" s="20"/>
      <c r="C2" s="20"/>
      <c r="D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1"/>
      <c r="AS2" s="1"/>
      <c r="AT2" s="1"/>
      <c r="AU2" s="3"/>
      <c r="AV2" s="3"/>
      <c r="AW2" s="3"/>
      <c r="AX2" s="3"/>
      <c r="AY2" s="5"/>
      <c r="AZ2" s="5"/>
      <c r="BA2" s="5"/>
    </row>
    <row r="3" spans="1:53" s="6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1"/>
      <c r="AS3" s="1"/>
      <c r="AT3" s="1"/>
      <c r="AU3" s="3"/>
      <c r="AV3" s="3"/>
      <c r="AW3" s="3"/>
      <c r="AX3" s="3"/>
      <c r="AY3" s="5"/>
      <c r="AZ3" s="5"/>
      <c r="BA3" s="5"/>
    </row>
    <row r="4" spans="1:54" s="7" customFormat="1" ht="53.25" customHeight="1">
      <c r="A4" s="115" t="s">
        <v>11</v>
      </c>
      <c r="B4" s="115" t="s">
        <v>12</v>
      </c>
      <c r="C4" s="117" t="s">
        <v>43</v>
      </c>
      <c r="D4" s="115" t="s">
        <v>49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 t="s">
        <v>50</v>
      </c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 t="s">
        <v>56</v>
      </c>
      <c r="AS4" s="115"/>
      <c r="AT4" s="115"/>
      <c r="AU4" s="115"/>
      <c r="AV4" s="115"/>
      <c r="AW4" s="115"/>
      <c r="AX4" s="115"/>
      <c r="AY4" s="115"/>
      <c r="AZ4" s="115"/>
      <c r="BA4" s="115"/>
      <c r="BB4" s="115"/>
    </row>
    <row r="5" spans="1:54" s="7" customFormat="1" ht="53.25" customHeight="1">
      <c r="A5" s="115"/>
      <c r="B5" s="115"/>
      <c r="C5" s="117"/>
      <c r="D5" s="117" t="s">
        <v>59</v>
      </c>
      <c r="E5" s="117" t="s">
        <v>60</v>
      </c>
      <c r="F5" s="118" t="s">
        <v>54</v>
      </c>
      <c r="G5" s="117" t="s">
        <v>62</v>
      </c>
      <c r="H5" s="116" t="s">
        <v>44</v>
      </c>
      <c r="I5" s="116" t="s">
        <v>174</v>
      </c>
      <c r="J5" s="116" t="s">
        <v>175</v>
      </c>
      <c r="K5" s="116" t="s">
        <v>173</v>
      </c>
      <c r="L5" s="116" t="s">
        <v>172</v>
      </c>
      <c r="M5" s="116" t="s">
        <v>46</v>
      </c>
      <c r="N5" s="117" t="s">
        <v>63</v>
      </c>
      <c r="O5" s="117" t="s">
        <v>61</v>
      </c>
      <c r="P5" s="115" t="s">
        <v>3</v>
      </c>
      <c r="Q5" s="115"/>
      <c r="R5" s="115"/>
      <c r="S5" s="115"/>
      <c r="T5" s="115"/>
      <c r="U5" s="115"/>
      <c r="V5" s="115"/>
      <c r="W5" s="115"/>
      <c r="X5" s="115" t="s">
        <v>48</v>
      </c>
      <c r="Y5" s="115"/>
      <c r="Z5" s="115"/>
      <c r="AA5" s="115"/>
      <c r="AB5" s="115"/>
      <c r="AC5" s="115"/>
      <c r="AD5" s="115"/>
      <c r="AE5" s="115"/>
      <c r="AF5" s="115" t="s">
        <v>4</v>
      </c>
      <c r="AG5" s="115"/>
      <c r="AH5" s="115"/>
      <c r="AI5" s="115"/>
      <c r="AJ5" s="115"/>
      <c r="AK5" s="115"/>
      <c r="AL5" s="115"/>
      <c r="AM5" s="115"/>
      <c r="AN5" s="115" t="s">
        <v>34</v>
      </c>
      <c r="AO5" s="115"/>
      <c r="AP5" s="115"/>
      <c r="AQ5" s="115"/>
      <c r="AR5" s="115" t="s">
        <v>57</v>
      </c>
      <c r="AS5" s="115"/>
      <c r="AT5" s="115"/>
      <c r="AU5" s="115"/>
      <c r="AV5" s="115"/>
      <c r="AW5" s="115"/>
      <c r="AX5" s="115"/>
      <c r="AY5" s="115" t="s">
        <v>58</v>
      </c>
      <c r="AZ5" s="115"/>
      <c r="BA5" s="115"/>
      <c r="BB5" s="115"/>
    </row>
    <row r="6" spans="1:54" s="7" customFormat="1" ht="52.5" customHeight="1">
      <c r="A6" s="115"/>
      <c r="B6" s="120"/>
      <c r="C6" s="117"/>
      <c r="D6" s="117"/>
      <c r="E6" s="117"/>
      <c r="F6" s="118"/>
      <c r="G6" s="117"/>
      <c r="H6" s="116"/>
      <c r="I6" s="116"/>
      <c r="J6" s="116"/>
      <c r="K6" s="116"/>
      <c r="L6" s="116"/>
      <c r="M6" s="116"/>
      <c r="N6" s="117"/>
      <c r="O6" s="117"/>
      <c r="P6" s="115" t="s">
        <v>14</v>
      </c>
      <c r="Q6" s="115"/>
      <c r="R6" s="115"/>
      <c r="S6" s="115"/>
      <c r="T6" s="115" t="s">
        <v>15</v>
      </c>
      <c r="U6" s="115"/>
      <c r="V6" s="115"/>
      <c r="W6" s="115"/>
      <c r="X6" s="115" t="s">
        <v>16</v>
      </c>
      <c r="Y6" s="115"/>
      <c r="Z6" s="115"/>
      <c r="AA6" s="115"/>
      <c r="AB6" s="115" t="s">
        <v>17</v>
      </c>
      <c r="AC6" s="115"/>
      <c r="AD6" s="115"/>
      <c r="AE6" s="115"/>
      <c r="AF6" s="115" t="s">
        <v>32</v>
      </c>
      <c r="AG6" s="115"/>
      <c r="AH6" s="115"/>
      <c r="AI6" s="115"/>
      <c r="AJ6" s="115" t="s">
        <v>33</v>
      </c>
      <c r="AK6" s="115"/>
      <c r="AL6" s="115"/>
      <c r="AM6" s="115"/>
      <c r="AN6" s="115" t="s">
        <v>35</v>
      </c>
      <c r="AO6" s="115"/>
      <c r="AP6" s="115"/>
      <c r="AQ6" s="115"/>
      <c r="AR6" s="115" t="s">
        <v>0</v>
      </c>
      <c r="AS6" s="115" t="s">
        <v>1</v>
      </c>
      <c r="AT6" s="115" t="s">
        <v>2</v>
      </c>
      <c r="AU6" s="115" t="s">
        <v>36</v>
      </c>
      <c r="AV6" s="115" t="s">
        <v>37</v>
      </c>
      <c r="AW6" s="115" t="s">
        <v>38</v>
      </c>
      <c r="AX6" s="115" t="s">
        <v>39</v>
      </c>
      <c r="AY6" s="118" t="s">
        <v>52</v>
      </c>
      <c r="AZ6" s="121" t="s">
        <v>176</v>
      </c>
      <c r="BA6" s="123" t="s">
        <v>177</v>
      </c>
      <c r="BB6" s="118" t="s">
        <v>53</v>
      </c>
    </row>
    <row r="7" spans="1:54" s="7" customFormat="1" ht="302.25" customHeight="1">
      <c r="A7" s="115"/>
      <c r="B7" s="120"/>
      <c r="C7" s="117"/>
      <c r="D7" s="117"/>
      <c r="E7" s="117"/>
      <c r="F7" s="118"/>
      <c r="G7" s="117"/>
      <c r="H7" s="116"/>
      <c r="I7" s="116"/>
      <c r="J7" s="116"/>
      <c r="K7" s="116"/>
      <c r="L7" s="116"/>
      <c r="M7" s="116"/>
      <c r="N7" s="117"/>
      <c r="O7" s="117"/>
      <c r="P7" s="13" t="s">
        <v>30</v>
      </c>
      <c r="Q7" s="28" t="s">
        <v>31</v>
      </c>
      <c r="R7" s="28" t="s">
        <v>55</v>
      </c>
      <c r="S7" s="28" t="s">
        <v>51</v>
      </c>
      <c r="T7" s="13" t="s">
        <v>30</v>
      </c>
      <c r="U7" s="28" t="s">
        <v>31</v>
      </c>
      <c r="V7" s="28" t="s">
        <v>55</v>
      </c>
      <c r="W7" s="28" t="s">
        <v>51</v>
      </c>
      <c r="X7" s="13" t="s">
        <v>30</v>
      </c>
      <c r="Y7" s="28" t="s">
        <v>31</v>
      </c>
      <c r="Z7" s="28" t="s">
        <v>55</v>
      </c>
      <c r="AA7" s="28" t="s">
        <v>51</v>
      </c>
      <c r="AB7" s="13" t="s">
        <v>30</v>
      </c>
      <c r="AC7" s="28" t="s">
        <v>31</v>
      </c>
      <c r="AD7" s="28" t="s">
        <v>55</v>
      </c>
      <c r="AE7" s="28" t="s">
        <v>51</v>
      </c>
      <c r="AF7" s="13" t="s">
        <v>30</v>
      </c>
      <c r="AG7" s="28" t="s">
        <v>31</v>
      </c>
      <c r="AH7" s="28" t="s">
        <v>55</v>
      </c>
      <c r="AI7" s="28" t="s">
        <v>51</v>
      </c>
      <c r="AJ7" s="13" t="s">
        <v>30</v>
      </c>
      <c r="AK7" s="28" t="s">
        <v>31</v>
      </c>
      <c r="AL7" s="28" t="s">
        <v>55</v>
      </c>
      <c r="AM7" s="28" t="s">
        <v>51</v>
      </c>
      <c r="AN7" s="13" t="s">
        <v>30</v>
      </c>
      <c r="AO7" s="28" t="s">
        <v>31</v>
      </c>
      <c r="AP7" s="28" t="s">
        <v>55</v>
      </c>
      <c r="AQ7" s="28" t="s">
        <v>51</v>
      </c>
      <c r="AR7" s="115"/>
      <c r="AS7" s="115"/>
      <c r="AT7" s="115"/>
      <c r="AU7" s="115"/>
      <c r="AV7" s="115"/>
      <c r="AW7" s="115"/>
      <c r="AX7" s="115"/>
      <c r="AY7" s="118"/>
      <c r="AZ7" s="122"/>
      <c r="BA7" s="124"/>
      <c r="BB7" s="118"/>
    </row>
    <row r="8" spans="1:54" s="8" customFormat="1" ht="46.5" thickBot="1">
      <c r="A8" s="13" t="s">
        <v>13</v>
      </c>
      <c r="B8" s="16" t="s">
        <v>40</v>
      </c>
      <c r="C8" s="13"/>
      <c r="D8" s="22">
        <f>SUM(D9:D17)</f>
        <v>660</v>
      </c>
      <c r="E8" s="22">
        <f aca="true" t="shared" si="0" ref="E8:BB8">SUM(E9:E17)</f>
        <v>440</v>
      </c>
      <c r="F8" s="22">
        <f t="shared" si="0"/>
        <v>90</v>
      </c>
      <c r="G8" s="22">
        <f t="shared" si="0"/>
        <v>285</v>
      </c>
      <c r="H8" s="22">
        <f t="shared" si="0"/>
        <v>45</v>
      </c>
      <c r="I8" s="22">
        <f t="shared" si="0"/>
        <v>210</v>
      </c>
      <c r="J8" s="22">
        <f t="shared" si="0"/>
        <v>30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>SUM(N9:N17)</f>
        <v>65</v>
      </c>
      <c r="O8" s="22">
        <f>SUM(O9:O17)</f>
        <v>220</v>
      </c>
      <c r="P8" s="22">
        <f t="shared" si="0"/>
        <v>30</v>
      </c>
      <c r="Q8" s="22">
        <f t="shared" si="0"/>
        <v>90</v>
      </c>
      <c r="R8" s="22">
        <f t="shared" si="0"/>
        <v>25</v>
      </c>
      <c r="S8" s="22">
        <f t="shared" si="0"/>
        <v>75</v>
      </c>
      <c r="T8" s="22">
        <f t="shared" si="0"/>
        <v>15</v>
      </c>
      <c r="U8" s="22">
        <f t="shared" si="0"/>
        <v>30</v>
      </c>
      <c r="V8" s="22">
        <f t="shared" si="0"/>
        <v>5</v>
      </c>
      <c r="W8" s="22">
        <f t="shared" si="0"/>
        <v>15</v>
      </c>
      <c r="X8" s="22">
        <f t="shared" si="0"/>
        <v>0</v>
      </c>
      <c r="Y8" s="22">
        <f t="shared" si="0"/>
        <v>60</v>
      </c>
      <c r="Z8" s="22">
        <f t="shared" si="0"/>
        <v>10</v>
      </c>
      <c r="AA8" s="22">
        <f t="shared" si="0"/>
        <v>30</v>
      </c>
      <c r="AB8" s="22">
        <f t="shared" si="0"/>
        <v>0</v>
      </c>
      <c r="AC8" s="22">
        <f t="shared" si="0"/>
        <v>60</v>
      </c>
      <c r="AD8" s="22">
        <f t="shared" si="0"/>
        <v>10</v>
      </c>
      <c r="AE8" s="22">
        <f t="shared" si="0"/>
        <v>30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 t="shared" si="0"/>
        <v>0</v>
      </c>
      <c r="AJ8" s="22">
        <f t="shared" si="0"/>
        <v>15</v>
      </c>
      <c r="AK8" s="22">
        <f t="shared" si="0"/>
        <v>30</v>
      </c>
      <c r="AL8" s="22">
        <f t="shared" si="0"/>
        <v>10</v>
      </c>
      <c r="AM8" s="22">
        <f t="shared" si="0"/>
        <v>45</v>
      </c>
      <c r="AN8" s="22">
        <f t="shared" si="0"/>
        <v>30</v>
      </c>
      <c r="AO8" s="22">
        <f t="shared" si="0"/>
        <v>15</v>
      </c>
      <c r="AP8" s="22">
        <f t="shared" si="0"/>
        <v>5</v>
      </c>
      <c r="AQ8" s="22">
        <f t="shared" si="0"/>
        <v>25</v>
      </c>
      <c r="AR8" s="22">
        <f t="shared" si="0"/>
        <v>7</v>
      </c>
      <c r="AS8" s="22">
        <f t="shared" si="0"/>
        <v>2</v>
      </c>
      <c r="AT8" s="22">
        <f t="shared" si="0"/>
        <v>4</v>
      </c>
      <c r="AU8" s="22">
        <f t="shared" si="0"/>
        <v>4</v>
      </c>
      <c r="AV8" s="22">
        <f t="shared" si="0"/>
        <v>0</v>
      </c>
      <c r="AW8" s="22">
        <f t="shared" si="0"/>
        <v>4</v>
      </c>
      <c r="AX8" s="22">
        <f t="shared" si="0"/>
        <v>3</v>
      </c>
      <c r="AY8" s="22">
        <f t="shared" si="0"/>
        <v>15.200000000000001</v>
      </c>
      <c r="AZ8" s="22">
        <f t="shared" si="0"/>
        <v>0</v>
      </c>
      <c r="BA8" s="22">
        <f t="shared" si="0"/>
        <v>5</v>
      </c>
      <c r="BB8" s="22">
        <f t="shared" si="0"/>
        <v>1</v>
      </c>
    </row>
    <row r="9" spans="1:54" s="7" customFormat="1" ht="35.25">
      <c r="A9" s="14" t="s">
        <v>10</v>
      </c>
      <c r="B9" s="60" t="s">
        <v>119</v>
      </c>
      <c r="C9" s="18" t="s">
        <v>221</v>
      </c>
      <c r="D9" s="23">
        <f>SUM(E9,O9)</f>
        <v>30</v>
      </c>
      <c r="E9" s="23">
        <f>SUM(F9:G9,N9)</f>
        <v>30</v>
      </c>
      <c r="F9" s="24">
        <f>SUM(P9,T9,X9,AB9,AF9,AJ9,AN9)</f>
        <v>0</v>
      </c>
      <c r="G9" s="24">
        <f>SUM(Q9,U9,Y9,AC9,AG9,AK9,AO9)</f>
        <v>30</v>
      </c>
      <c r="H9" s="25"/>
      <c r="I9" s="25">
        <v>30</v>
      </c>
      <c r="J9" s="25"/>
      <c r="K9" s="25"/>
      <c r="L9" s="25"/>
      <c r="M9" s="25"/>
      <c r="N9" s="57">
        <f>SUM(R9,V9,Z9,AD9,AH9,AL9,AP9)</f>
        <v>0</v>
      </c>
      <c r="O9" s="23">
        <f>SUM(S9,W9,AA9,AE9,AI9,AM9,AQ9)</f>
        <v>0</v>
      </c>
      <c r="P9" s="26"/>
      <c r="Q9" s="139">
        <v>30</v>
      </c>
      <c r="R9" s="26"/>
      <c r="S9" s="26"/>
      <c r="T9" s="26"/>
      <c r="U9" s="139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53"/>
      <c r="AR9" s="148"/>
      <c r="AS9" s="149"/>
      <c r="AT9" s="92"/>
      <c r="AU9" s="92"/>
      <c r="AV9" s="92"/>
      <c r="AW9" s="92"/>
      <c r="AX9" s="93"/>
      <c r="AY9" s="55"/>
      <c r="AZ9" s="26"/>
      <c r="BA9" s="26"/>
      <c r="BB9" s="26"/>
    </row>
    <row r="10" spans="1:54" s="7" customFormat="1" ht="35.25">
      <c r="A10" s="14" t="s">
        <v>9</v>
      </c>
      <c r="B10" s="45" t="s">
        <v>214</v>
      </c>
      <c r="C10" s="56" t="s">
        <v>215</v>
      </c>
      <c r="D10" s="23">
        <f aca="true" t="shared" si="1" ref="D10:D17">SUM(E10,O10)</f>
        <v>300</v>
      </c>
      <c r="E10" s="23">
        <f aca="true" t="shared" si="2" ref="E10:E17">SUM(F10:G10,N10)</f>
        <v>210</v>
      </c>
      <c r="F10" s="24">
        <f aca="true" t="shared" si="3" ref="F10:F17">SUM(P10,T10,X10,AB10,AF10,AJ10,AN10)</f>
        <v>0</v>
      </c>
      <c r="G10" s="24">
        <f aca="true" t="shared" si="4" ref="G10:G17">SUM(Q10,U10,Y10,AC10,AG10,AK10,AO10)</f>
        <v>180</v>
      </c>
      <c r="H10" s="25"/>
      <c r="I10" s="25">
        <v>180</v>
      </c>
      <c r="J10" s="25"/>
      <c r="K10" s="25"/>
      <c r="L10" s="25"/>
      <c r="M10" s="25"/>
      <c r="N10" s="57">
        <f aca="true" t="shared" si="5" ref="N10:N17">SUM(R10,V10,Z10,AD10,AH10,AL10,AP10)</f>
        <v>30</v>
      </c>
      <c r="O10" s="23">
        <f aca="true" t="shared" si="6" ref="O10:O17">SUM(S10,W10,AA10,AE10,AI10,AM10,AQ10)</f>
        <v>90</v>
      </c>
      <c r="P10" s="26"/>
      <c r="Q10" s="139">
        <v>30</v>
      </c>
      <c r="R10" s="26">
        <v>5</v>
      </c>
      <c r="S10" s="26">
        <v>15</v>
      </c>
      <c r="T10" s="26"/>
      <c r="U10" s="139">
        <v>30</v>
      </c>
      <c r="V10" s="26">
        <v>5</v>
      </c>
      <c r="W10" s="26">
        <v>15</v>
      </c>
      <c r="X10" s="26"/>
      <c r="Y10" s="139">
        <v>60</v>
      </c>
      <c r="Z10" s="26">
        <v>10</v>
      </c>
      <c r="AA10" s="26">
        <v>30</v>
      </c>
      <c r="AB10" s="26"/>
      <c r="AC10" s="26">
        <v>60</v>
      </c>
      <c r="AD10" s="26">
        <v>10</v>
      </c>
      <c r="AE10" s="26">
        <v>30</v>
      </c>
      <c r="AF10" s="26"/>
      <c r="AG10" s="139"/>
      <c r="AH10" s="26"/>
      <c r="AI10" s="26"/>
      <c r="AJ10" s="26"/>
      <c r="AK10" s="26"/>
      <c r="AL10" s="26"/>
      <c r="AM10" s="26"/>
      <c r="AN10" s="26"/>
      <c r="AO10" s="26"/>
      <c r="AP10" s="26"/>
      <c r="AQ10" s="53"/>
      <c r="AR10" s="146">
        <v>2</v>
      </c>
      <c r="AS10" s="139">
        <v>2</v>
      </c>
      <c r="AT10" s="139">
        <v>4</v>
      </c>
      <c r="AU10" s="26">
        <v>4</v>
      </c>
      <c r="AV10" s="139"/>
      <c r="AW10" s="26"/>
      <c r="AX10" s="54"/>
      <c r="AY10" s="55">
        <f>SUM(E10)/25</f>
        <v>8.4</v>
      </c>
      <c r="AZ10" s="26"/>
      <c r="BA10" s="26"/>
      <c r="BB10" s="26"/>
    </row>
    <row r="11" spans="1:54" s="7" customFormat="1" ht="35.25">
      <c r="A11" s="14" t="s">
        <v>8</v>
      </c>
      <c r="B11" s="45" t="s">
        <v>71</v>
      </c>
      <c r="C11" s="18" t="s">
        <v>180</v>
      </c>
      <c r="D11" s="23">
        <f t="shared" si="1"/>
        <v>75</v>
      </c>
      <c r="E11" s="23">
        <f t="shared" si="2"/>
        <v>25</v>
      </c>
      <c r="F11" s="24">
        <f t="shared" si="3"/>
        <v>0</v>
      </c>
      <c r="G11" s="24">
        <f t="shared" si="4"/>
        <v>15</v>
      </c>
      <c r="H11" s="25"/>
      <c r="I11" s="25"/>
      <c r="J11" s="25">
        <v>15</v>
      </c>
      <c r="K11" s="25"/>
      <c r="L11" s="25"/>
      <c r="M11" s="25"/>
      <c r="N11" s="57">
        <f t="shared" si="5"/>
        <v>10</v>
      </c>
      <c r="O11" s="23">
        <f t="shared" si="6"/>
        <v>50</v>
      </c>
      <c r="P11" s="26"/>
      <c r="Q11" s="139">
        <v>15</v>
      </c>
      <c r="R11" s="26">
        <v>10</v>
      </c>
      <c r="S11" s="26">
        <v>50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53"/>
      <c r="AR11" s="146">
        <v>3</v>
      </c>
      <c r="AS11" s="26"/>
      <c r="AT11" s="26"/>
      <c r="AU11" s="26"/>
      <c r="AV11" s="26"/>
      <c r="AW11" s="26"/>
      <c r="AX11" s="54"/>
      <c r="AY11" s="55">
        <f aca="true" t="shared" si="7" ref="AY11:AY16">SUM(E11)/25</f>
        <v>1</v>
      </c>
      <c r="AZ11" s="26"/>
      <c r="BA11" s="26"/>
      <c r="BB11" s="26"/>
    </row>
    <row r="12" spans="1:54" s="7" customFormat="1" ht="35.25">
      <c r="A12" s="14" t="s">
        <v>7</v>
      </c>
      <c r="B12" s="45" t="s">
        <v>72</v>
      </c>
      <c r="C12" s="18" t="s">
        <v>181</v>
      </c>
      <c r="D12" s="23">
        <f t="shared" si="1"/>
        <v>25</v>
      </c>
      <c r="E12" s="23">
        <f t="shared" si="2"/>
        <v>20</v>
      </c>
      <c r="F12" s="24">
        <f t="shared" si="3"/>
        <v>15</v>
      </c>
      <c r="G12" s="24">
        <f t="shared" si="4"/>
        <v>0</v>
      </c>
      <c r="H12" s="25"/>
      <c r="I12" s="25"/>
      <c r="J12" s="25"/>
      <c r="K12" s="25"/>
      <c r="L12" s="25"/>
      <c r="M12" s="25"/>
      <c r="N12" s="57">
        <f t="shared" si="5"/>
        <v>5</v>
      </c>
      <c r="O12" s="23">
        <f t="shared" si="6"/>
        <v>5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139">
        <v>15</v>
      </c>
      <c r="AO12" s="26"/>
      <c r="AP12" s="26">
        <v>5</v>
      </c>
      <c r="AQ12" s="53">
        <v>5</v>
      </c>
      <c r="AR12" s="52"/>
      <c r="AS12" s="26"/>
      <c r="AT12" s="26"/>
      <c r="AU12" s="26"/>
      <c r="AV12" s="26"/>
      <c r="AW12" s="26"/>
      <c r="AX12" s="140">
        <v>1</v>
      </c>
      <c r="AY12" s="55">
        <f t="shared" si="7"/>
        <v>0.8</v>
      </c>
      <c r="AZ12" s="26"/>
      <c r="BA12" s="26"/>
      <c r="BB12" s="26"/>
    </row>
    <row r="13" spans="1:54" s="7" customFormat="1" ht="35.25">
      <c r="A13" s="14" t="s">
        <v>6</v>
      </c>
      <c r="B13" s="45" t="s">
        <v>106</v>
      </c>
      <c r="C13" s="18" t="s">
        <v>180</v>
      </c>
      <c r="D13" s="23">
        <f t="shared" si="1"/>
        <v>50</v>
      </c>
      <c r="E13" s="23">
        <f t="shared" si="2"/>
        <v>40</v>
      </c>
      <c r="F13" s="24">
        <f t="shared" si="3"/>
        <v>15</v>
      </c>
      <c r="G13" s="24">
        <f t="shared" si="4"/>
        <v>15</v>
      </c>
      <c r="H13" s="25">
        <v>15</v>
      </c>
      <c r="I13" s="25"/>
      <c r="J13" s="25"/>
      <c r="K13" s="25"/>
      <c r="L13" s="25"/>
      <c r="M13" s="25"/>
      <c r="N13" s="57">
        <f t="shared" si="5"/>
        <v>10</v>
      </c>
      <c r="O13" s="23">
        <f t="shared" si="6"/>
        <v>10</v>
      </c>
      <c r="P13" s="139">
        <v>15</v>
      </c>
      <c r="Q13" s="139">
        <v>15</v>
      </c>
      <c r="R13" s="26">
        <v>10</v>
      </c>
      <c r="S13" s="26">
        <v>10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53"/>
      <c r="AR13" s="146">
        <v>2</v>
      </c>
      <c r="AS13" s="26"/>
      <c r="AT13" s="26"/>
      <c r="AU13" s="26"/>
      <c r="AV13" s="26"/>
      <c r="AW13" s="26"/>
      <c r="AX13" s="54"/>
      <c r="AY13" s="55">
        <f t="shared" si="7"/>
        <v>1.6</v>
      </c>
      <c r="AZ13" s="26"/>
      <c r="BA13" s="26">
        <v>2</v>
      </c>
      <c r="BB13" s="26"/>
    </row>
    <row r="14" spans="1:54" s="7" customFormat="1" ht="35.25">
      <c r="A14" s="14" t="s">
        <v>5</v>
      </c>
      <c r="B14" s="45" t="s">
        <v>73</v>
      </c>
      <c r="C14" s="18" t="s">
        <v>182</v>
      </c>
      <c r="D14" s="23">
        <f t="shared" si="1"/>
        <v>75</v>
      </c>
      <c r="E14" s="23">
        <f t="shared" si="2"/>
        <v>35</v>
      </c>
      <c r="F14" s="24">
        <f t="shared" si="3"/>
        <v>15</v>
      </c>
      <c r="G14" s="24">
        <f t="shared" si="4"/>
        <v>15</v>
      </c>
      <c r="H14" s="25">
        <v>15</v>
      </c>
      <c r="I14" s="25"/>
      <c r="J14" s="25"/>
      <c r="K14" s="25"/>
      <c r="L14" s="25"/>
      <c r="M14" s="25"/>
      <c r="N14" s="57">
        <f t="shared" si="5"/>
        <v>5</v>
      </c>
      <c r="O14" s="23">
        <f t="shared" si="6"/>
        <v>40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43">
        <v>15</v>
      </c>
      <c r="AK14" s="43">
        <v>15</v>
      </c>
      <c r="AL14" s="26">
        <v>5</v>
      </c>
      <c r="AM14" s="26">
        <v>40</v>
      </c>
      <c r="AN14" s="26"/>
      <c r="AO14" s="26"/>
      <c r="AP14" s="26"/>
      <c r="AQ14" s="53"/>
      <c r="AR14" s="52"/>
      <c r="AS14" s="26"/>
      <c r="AT14" s="26"/>
      <c r="AU14" s="26"/>
      <c r="AV14" s="26"/>
      <c r="AW14" s="139">
        <v>3</v>
      </c>
      <c r="AX14" s="140"/>
      <c r="AY14" s="55">
        <f t="shared" si="7"/>
        <v>1.4</v>
      </c>
      <c r="AZ14" s="26"/>
      <c r="BA14" s="26"/>
      <c r="BB14" s="26"/>
    </row>
    <row r="15" spans="1:54" s="7" customFormat="1" ht="34.5" customHeight="1">
      <c r="A15" s="14" t="s">
        <v>20</v>
      </c>
      <c r="B15" s="45" t="s">
        <v>156</v>
      </c>
      <c r="C15" s="18" t="s">
        <v>182</v>
      </c>
      <c r="D15" s="23">
        <f t="shared" si="1"/>
        <v>25</v>
      </c>
      <c r="E15" s="23">
        <f t="shared" si="2"/>
        <v>20</v>
      </c>
      <c r="F15" s="24">
        <f t="shared" si="3"/>
        <v>0</v>
      </c>
      <c r="G15" s="24">
        <f t="shared" si="4"/>
        <v>15</v>
      </c>
      <c r="H15" s="25"/>
      <c r="I15" s="25"/>
      <c r="J15" s="25">
        <v>15</v>
      </c>
      <c r="K15" s="25"/>
      <c r="L15" s="25"/>
      <c r="M15" s="25"/>
      <c r="N15" s="57">
        <f t="shared" si="5"/>
        <v>5</v>
      </c>
      <c r="O15" s="23">
        <f t="shared" si="6"/>
        <v>5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139">
        <v>15</v>
      </c>
      <c r="AL15" s="26">
        <v>5</v>
      </c>
      <c r="AM15" s="26">
        <v>5</v>
      </c>
      <c r="AN15" s="26"/>
      <c r="AO15" s="26"/>
      <c r="AP15" s="26"/>
      <c r="AQ15" s="53"/>
      <c r="AR15" s="52"/>
      <c r="AS15" s="26"/>
      <c r="AT15" s="26"/>
      <c r="AU15" s="26"/>
      <c r="AV15" s="26"/>
      <c r="AW15" s="139">
        <v>1</v>
      </c>
      <c r="AX15" s="54"/>
      <c r="AY15" s="55">
        <f t="shared" si="7"/>
        <v>0.8</v>
      </c>
      <c r="AZ15" s="26"/>
      <c r="BA15" s="26">
        <v>1</v>
      </c>
      <c r="BB15" s="26">
        <v>1</v>
      </c>
    </row>
    <row r="16" spans="1:54" s="7" customFormat="1" ht="35.25">
      <c r="A16" s="14" t="s">
        <v>21</v>
      </c>
      <c r="B16" s="45" t="s">
        <v>107</v>
      </c>
      <c r="C16" s="18" t="s">
        <v>181</v>
      </c>
      <c r="D16" s="23">
        <f t="shared" si="1"/>
        <v>50</v>
      </c>
      <c r="E16" s="23">
        <f t="shared" si="2"/>
        <v>30</v>
      </c>
      <c r="F16" s="24">
        <f t="shared" si="3"/>
        <v>15</v>
      </c>
      <c r="G16" s="24">
        <f t="shared" si="4"/>
        <v>15</v>
      </c>
      <c r="H16" s="25">
        <v>15</v>
      </c>
      <c r="I16" s="25"/>
      <c r="J16" s="25"/>
      <c r="K16" s="25"/>
      <c r="L16" s="25"/>
      <c r="M16" s="25"/>
      <c r="N16" s="57">
        <f t="shared" si="5"/>
        <v>0</v>
      </c>
      <c r="O16" s="23">
        <f t="shared" si="6"/>
        <v>20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139"/>
      <c r="AL16" s="26"/>
      <c r="AM16" s="26"/>
      <c r="AN16" s="139">
        <v>15</v>
      </c>
      <c r="AO16" s="139">
        <v>15</v>
      </c>
      <c r="AP16" s="26"/>
      <c r="AQ16" s="53">
        <v>20</v>
      </c>
      <c r="AR16" s="52"/>
      <c r="AS16" s="26"/>
      <c r="AT16" s="26"/>
      <c r="AU16" s="26"/>
      <c r="AV16" s="26"/>
      <c r="AW16" s="139"/>
      <c r="AX16" s="140">
        <v>2</v>
      </c>
      <c r="AY16" s="55">
        <f t="shared" si="7"/>
        <v>1.2</v>
      </c>
      <c r="AZ16" s="26"/>
      <c r="BA16" s="26">
        <v>2</v>
      </c>
      <c r="BB16" s="26"/>
    </row>
    <row r="17" spans="1:54" s="7" customFormat="1" ht="35.25">
      <c r="A17" s="14" t="s">
        <v>22</v>
      </c>
      <c r="B17" s="60" t="s">
        <v>135</v>
      </c>
      <c r="C17" s="18" t="s">
        <v>222</v>
      </c>
      <c r="D17" s="23">
        <f t="shared" si="1"/>
        <v>30</v>
      </c>
      <c r="E17" s="23">
        <f t="shared" si="2"/>
        <v>30</v>
      </c>
      <c r="F17" s="24">
        <f t="shared" si="3"/>
        <v>30</v>
      </c>
      <c r="G17" s="24">
        <f t="shared" si="4"/>
        <v>0</v>
      </c>
      <c r="H17" s="25">
        <v>0</v>
      </c>
      <c r="I17" s="25"/>
      <c r="J17" s="25">
        <v>0</v>
      </c>
      <c r="K17" s="25"/>
      <c r="L17" s="25">
        <v>0</v>
      </c>
      <c r="M17" s="51"/>
      <c r="N17" s="57">
        <f t="shared" si="5"/>
        <v>0</v>
      </c>
      <c r="O17" s="23">
        <f t="shared" si="6"/>
        <v>0</v>
      </c>
      <c r="P17" s="146">
        <v>15</v>
      </c>
      <c r="Q17" s="26"/>
      <c r="R17" s="53"/>
      <c r="S17" s="54"/>
      <c r="T17" s="147">
        <v>15</v>
      </c>
      <c r="U17" s="26"/>
      <c r="V17" s="53"/>
      <c r="W17" s="54"/>
      <c r="X17" s="52"/>
      <c r="Y17" s="26"/>
      <c r="Z17" s="53"/>
      <c r="AA17" s="54"/>
      <c r="AB17" s="55"/>
      <c r="AC17" s="26"/>
      <c r="AD17" s="53"/>
      <c r="AE17" s="54"/>
      <c r="AF17" s="52"/>
      <c r="AG17" s="26"/>
      <c r="AH17" s="53"/>
      <c r="AI17" s="54"/>
      <c r="AJ17" s="55"/>
      <c r="AK17" s="26"/>
      <c r="AL17" s="53"/>
      <c r="AM17" s="54"/>
      <c r="AN17" s="52"/>
      <c r="AO17" s="26"/>
      <c r="AP17" s="53"/>
      <c r="AQ17" s="53"/>
      <c r="AR17" s="146"/>
      <c r="AS17" s="139"/>
      <c r="AT17" s="26"/>
      <c r="AU17" s="26"/>
      <c r="AV17" s="26"/>
      <c r="AW17" s="26"/>
      <c r="AX17" s="54"/>
      <c r="AY17" s="55"/>
      <c r="AZ17" s="26"/>
      <c r="BA17" s="26"/>
      <c r="BB17" s="26"/>
    </row>
    <row r="18" spans="1:54" s="8" customFormat="1" ht="45.75">
      <c r="A18" s="13" t="s">
        <v>18</v>
      </c>
      <c r="B18" s="16" t="s">
        <v>41</v>
      </c>
      <c r="C18" s="13"/>
      <c r="D18" s="22">
        <f>SUM(D19:D24)</f>
        <v>875</v>
      </c>
      <c r="E18" s="22">
        <f aca="true" t="shared" si="8" ref="E18:BB18">SUM(E19:E24)</f>
        <v>525</v>
      </c>
      <c r="F18" s="22">
        <f t="shared" si="8"/>
        <v>195</v>
      </c>
      <c r="G18" s="22">
        <f t="shared" si="8"/>
        <v>240</v>
      </c>
      <c r="H18" s="22">
        <f t="shared" si="8"/>
        <v>195</v>
      </c>
      <c r="I18" s="22">
        <f t="shared" si="8"/>
        <v>0</v>
      </c>
      <c r="J18" s="22">
        <f t="shared" si="8"/>
        <v>45</v>
      </c>
      <c r="K18" s="22">
        <f t="shared" si="8"/>
        <v>0</v>
      </c>
      <c r="L18" s="22">
        <f t="shared" si="8"/>
        <v>0</v>
      </c>
      <c r="M18" s="22">
        <f t="shared" si="8"/>
        <v>0</v>
      </c>
      <c r="N18" s="22">
        <f>SUM(N19:N24)</f>
        <v>90</v>
      </c>
      <c r="O18" s="22">
        <f>SUM(O19:O24)</f>
        <v>350</v>
      </c>
      <c r="P18" s="22">
        <f t="shared" si="8"/>
        <v>75</v>
      </c>
      <c r="Q18" s="22">
        <f t="shared" si="8"/>
        <v>75</v>
      </c>
      <c r="R18" s="22">
        <f t="shared" si="8"/>
        <v>50</v>
      </c>
      <c r="S18" s="22">
        <f t="shared" si="8"/>
        <v>150</v>
      </c>
      <c r="T18" s="22">
        <f t="shared" si="8"/>
        <v>75</v>
      </c>
      <c r="U18" s="22">
        <f t="shared" si="8"/>
        <v>75</v>
      </c>
      <c r="V18" s="22">
        <f t="shared" si="8"/>
        <v>20</v>
      </c>
      <c r="W18" s="22">
        <f t="shared" si="8"/>
        <v>80</v>
      </c>
      <c r="X18" s="22">
        <f t="shared" si="8"/>
        <v>30</v>
      </c>
      <c r="Y18" s="22">
        <f t="shared" si="8"/>
        <v>60</v>
      </c>
      <c r="Z18" s="22">
        <f t="shared" si="8"/>
        <v>10</v>
      </c>
      <c r="AA18" s="22">
        <f t="shared" si="8"/>
        <v>75</v>
      </c>
      <c r="AB18" s="22">
        <f t="shared" si="8"/>
        <v>15</v>
      </c>
      <c r="AC18" s="22">
        <f t="shared" si="8"/>
        <v>30</v>
      </c>
      <c r="AD18" s="22">
        <f t="shared" si="8"/>
        <v>10</v>
      </c>
      <c r="AE18" s="22">
        <f t="shared" si="8"/>
        <v>45</v>
      </c>
      <c r="AF18" s="22">
        <f t="shared" si="8"/>
        <v>0</v>
      </c>
      <c r="AG18" s="22">
        <f t="shared" si="8"/>
        <v>0</v>
      </c>
      <c r="AH18" s="22">
        <f t="shared" si="8"/>
        <v>0</v>
      </c>
      <c r="AI18" s="22">
        <f t="shared" si="8"/>
        <v>0</v>
      </c>
      <c r="AJ18" s="22">
        <f t="shared" si="8"/>
        <v>0</v>
      </c>
      <c r="AK18" s="22">
        <f t="shared" si="8"/>
        <v>0</v>
      </c>
      <c r="AL18" s="22">
        <f t="shared" si="8"/>
        <v>0</v>
      </c>
      <c r="AM18" s="22">
        <f t="shared" si="8"/>
        <v>0</v>
      </c>
      <c r="AN18" s="22">
        <f t="shared" si="8"/>
        <v>0</v>
      </c>
      <c r="AO18" s="22">
        <f t="shared" si="8"/>
        <v>0</v>
      </c>
      <c r="AP18" s="22">
        <f t="shared" si="8"/>
        <v>0</v>
      </c>
      <c r="AQ18" s="22">
        <f t="shared" si="8"/>
        <v>0</v>
      </c>
      <c r="AR18" s="22">
        <f t="shared" si="8"/>
        <v>14</v>
      </c>
      <c r="AS18" s="22">
        <f t="shared" si="8"/>
        <v>10</v>
      </c>
      <c r="AT18" s="22">
        <f t="shared" si="8"/>
        <v>7</v>
      </c>
      <c r="AU18" s="22">
        <f t="shared" si="8"/>
        <v>4</v>
      </c>
      <c r="AV18" s="22">
        <f t="shared" si="8"/>
        <v>0</v>
      </c>
      <c r="AW18" s="22">
        <f t="shared" si="8"/>
        <v>0</v>
      </c>
      <c r="AX18" s="22">
        <f t="shared" si="8"/>
        <v>0</v>
      </c>
      <c r="AY18" s="22">
        <f t="shared" si="8"/>
        <v>21.599999999999998</v>
      </c>
      <c r="AZ18" s="22">
        <f t="shared" si="8"/>
        <v>0</v>
      </c>
      <c r="BA18" s="22">
        <f t="shared" si="8"/>
        <v>0</v>
      </c>
      <c r="BB18" s="22">
        <f t="shared" si="8"/>
        <v>0</v>
      </c>
    </row>
    <row r="19" spans="1:54" s="7" customFormat="1" ht="35.25">
      <c r="A19" s="14" t="s">
        <v>10</v>
      </c>
      <c r="B19" s="60" t="s">
        <v>143</v>
      </c>
      <c r="C19" s="18" t="s">
        <v>183</v>
      </c>
      <c r="D19" s="23">
        <f aca="true" t="shared" si="9" ref="D19:D24">SUM(E19,O19)</f>
        <v>200</v>
      </c>
      <c r="E19" s="23">
        <f aca="true" t="shared" si="10" ref="E19:E24">SUM(F19:G19,N19)</f>
        <v>135</v>
      </c>
      <c r="F19" s="24">
        <f aca="true" t="shared" si="11" ref="F19:G24">SUM(P19,T19,X19,AB19,AF19,AJ19,AN19)</f>
        <v>60</v>
      </c>
      <c r="G19" s="24">
        <f t="shared" si="11"/>
        <v>60</v>
      </c>
      <c r="H19" s="25">
        <v>60</v>
      </c>
      <c r="I19" s="25"/>
      <c r="J19" s="25"/>
      <c r="K19" s="25"/>
      <c r="L19" s="25"/>
      <c r="M19" s="25"/>
      <c r="N19" s="57">
        <f aca="true" t="shared" si="12" ref="N19:O24">SUM(R19,V19,Z19,AD19,AH19,AL19,AP19)</f>
        <v>15</v>
      </c>
      <c r="O19" s="23">
        <f t="shared" si="12"/>
        <v>65</v>
      </c>
      <c r="P19" s="139">
        <v>30</v>
      </c>
      <c r="Q19" s="139">
        <v>30</v>
      </c>
      <c r="R19" s="26">
        <v>15</v>
      </c>
      <c r="S19" s="26">
        <v>50</v>
      </c>
      <c r="T19" s="139">
        <v>30</v>
      </c>
      <c r="U19" s="139">
        <v>30</v>
      </c>
      <c r="V19" s="26"/>
      <c r="W19" s="26">
        <v>15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53"/>
      <c r="AR19" s="146">
        <v>5</v>
      </c>
      <c r="AS19" s="139">
        <v>3</v>
      </c>
      <c r="AT19" s="26"/>
      <c r="AU19" s="26"/>
      <c r="AV19" s="26"/>
      <c r="AW19" s="26"/>
      <c r="AX19" s="54"/>
      <c r="AY19" s="55">
        <f aca="true" t="shared" si="13" ref="AY19:AY24">SUM(E19)/25</f>
        <v>5.4</v>
      </c>
      <c r="AZ19" s="26"/>
      <c r="BA19" s="26"/>
      <c r="BB19" s="26"/>
    </row>
    <row r="20" spans="1:54" s="7" customFormat="1" ht="35.25">
      <c r="A20" s="14" t="s">
        <v>9</v>
      </c>
      <c r="B20" s="45" t="s">
        <v>74</v>
      </c>
      <c r="C20" s="18" t="s">
        <v>184</v>
      </c>
      <c r="D20" s="23">
        <f t="shared" si="9"/>
        <v>50</v>
      </c>
      <c r="E20" s="23">
        <f t="shared" si="10"/>
        <v>35</v>
      </c>
      <c r="F20" s="24">
        <f t="shared" si="11"/>
        <v>15</v>
      </c>
      <c r="G20" s="24">
        <f t="shared" si="11"/>
        <v>15</v>
      </c>
      <c r="H20" s="25">
        <v>15</v>
      </c>
      <c r="I20" s="25"/>
      <c r="J20" s="25"/>
      <c r="K20" s="25"/>
      <c r="L20" s="25"/>
      <c r="M20" s="25"/>
      <c r="N20" s="57">
        <f t="shared" si="12"/>
        <v>5</v>
      </c>
      <c r="O20" s="23">
        <f t="shared" si="12"/>
        <v>15</v>
      </c>
      <c r="P20" s="26"/>
      <c r="Q20" s="26"/>
      <c r="R20" s="26"/>
      <c r="S20" s="26"/>
      <c r="T20" s="26"/>
      <c r="U20" s="26"/>
      <c r="V20" s="26"/>
      <c r="W20" s="26"/>
      <c r="X20" s="139">
        <v>15</v>
      </c>
      <c r="Y20" s="139">
        <v>15</v>
      </c>
      <c r="Z20" s="26">
        <v>5</v>
      </c>
      <c r="AA20" s="26">
        <v>15</v>
      </c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53"/>
      <c r="AR20" s="52"/>
      <c r="AS20" s="26"/>
      <c r="AT20" s="139">
        <v>2</v>
      </c>
      <c r="AU20" s="26"/>
      <c r="AV20" s="26"/>
      <c r="AW20" s="26"/>
      <c r="AX20" s="54"/>
      <c r="AY20" s="55">
        <f t="shared" si="13"/>
        <v>1.4</v>
      </c>
      <c r="AZ20" s="26"/>
      <c r="BA20" s="26"/>
      <c r="BB20" s="26"/>
    </row>
    <row r="21" spans="1:54" s="7" customFormat="1" ht="35.25">
      <c r="A21" s="14" t="s">
        <v>8</v>
      </c>
      <c r="B21" s="60" t="s">
        <v>144</v>
      </c>
      <c r="C21" s="18" t="s">
        <v>224</v>
      </c>
      <c r="D21" s="23">
        <f t="shared" si="9"/>
        <v>175</v>
      </c>
      <c r="E21" s="23">
        <f t="shared" si="10"/>
        <v>85</v>
      </c>
      <c r="F21" s="24">
        <f t="shared" si="11"/>
        <v>30</v>
      </c>
      <c r="G21" s="24">
        <f t="shared" si="11"/>
        <v>30</v>
      </c>
      <c r="H21" s="25">
        <v>15</v>
      </c>
      <c r="I21" s="25"/>
      <c r="J21" s="25">
        <v>15</v>
      </c>
      <c r="K21" s="25"/>
      <c r="L21" s="25"/>
      <c r="M21" s="25"/>
      <c r="N21" s="57">
        <f t="shared" si="12"/>
        <v>25</v>
      </c>
      <c r="O21" s="23">
        <f t="shared" si="12"/>
        <v>90</v>
      </c>
      <c r="P21" s="139">
        <v>15</v>
      </c>
      <c r="Q21" s="139">
        <v>15</v>
      </c>
      <c r="R21" s="26">
        <v>15</v>
      </c>
      <c r="S21" s="26">
        <v>55</v>
      </c>
      <c r="T21" s="139">
        <v>15</v>
      </c>
      <c r="U21" s="139">
        <v>15</v>
      </c>
      <c r="V21" s="26">
        <v>10</v>
      </c>
      <c r="W21" s="26">
        <v>35</v>
      </c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53"/>
      <c r="AR21" s="146">
        <v>4</v>
      </c>
      <c r="AS21" s="139">
        <v>3</v>
      </c>
      <c r="AT21" s="26"/>
      <c r="AU21" s="26"/>
      <c r="AV21" s="26"/>
      <c r="AW21" s="26"/>
      <c r="AX21" s="54"/>
      <c r="AY21" s="55">
        <v>4</v>
      </c>
      <c r="AZ21" s="26"/>
      <c r="BA21" s="26"/>
      <c r="BB21" s="26"/>
    </row>
    <row r="22" spans="1:54" s="7" customFormat="1" ht="35.25">
      <c r="A22" s="47" t="s">
        <v>7</v>
      </c>
      <c r="B22" s="45" t="s">
        <v>75</v>
      </c>
      <c r="C22" s="18" t="s">
        <v>185</v>
      </c>
      <c r="D22" s="23">
        <f t="shared" si="9"/>
        <v>125</v>
      </c>
      <c r="E22" s="23">
        <f t="shared" si="10"/>
        <v>80</v>
      </c>
      <c r="F22" s="24">
        <f t="shared" si="11"/>
        <v>30</v>
      </c>
      <c r="G22" s="24">
        <f t="shared" si="11"/>
        <v>30</v>
      </c>
      <c r="H22" s="25">
        <v>30</v>
      </c>
      <c r="I22" s="25"/>
      <c r="J22" s="25"/>
      <c r="K22" s="25"/>
      <c r="L22" s="25"/>
      <c r="M22" s="25"/>
      <c r="N22" s="57">
        <f t="shared" si="12"/>
        <v>20</v>
      </c>
      <c r="O22" s="23">
        <f t="shared" si="12"/>
        <v>45</v>
      </c>
      <c r="P22" s="139">
        <v>30</v>
      </c>
      <c r="Q22" s="139">
        <v>30</v>
      </c>
      <c r="R22" s="26">
        <v>20</v>
      </c>
      <c r="S22" s="26">
        <v>45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53"/>
      <c r="AR22" s="146">
        <v>5</v>
      </c>
      <c r="AS22" s="26"/>
      <c r="AT22" s="26"/>
      <c r="AU22" s="26"/>
      <c r="AV22" s="26"/>
      <c r="AW22" s="26"/>
      <c r="AX22" s="54"/>
      <c r="AY22" s="55">
        <f t="shared" si="13"/>
        <v>3.2</v>
      </c>
      <c r="AZ22" s="26"/>
      <c r="BA22" s="26"/>
      <c r="BB22" s="26"/>
    </row>
    <row r="23" spans="1:54" s="7" customFormat="1" ht="35.25">
      <c r="A23" s="14" t="s">
        <v>6</v>
      </c>
      <c r="B23" s="45" t="s">
        <v>76</v>
      </c>
      <c r="C23" s="18" t="s">
        <v>188</v>
      </c>
      <c r="D23" s="23">
        <f t="shared" si="9"/>
        <v>225</v>
      </c>
      <c r="E23" s="23">
        <f t="shared" si="10"/>
        <v>135</v>
      </c>
      <c r="F23" s="24">
        <f t="shared" si="11"/>
        <v>45</v>
      </c>
      <c r="G23" s="24">
        <f t="shared" si="11"/>
        <v>75</v>
      </c>
      <c r="H23" s="25">
        <v>60</v>
      </c>
      <c r="I23" s="25"/>
      <c r="J23" s="25">
        <v>15</v>
      </c>
      <c r="K23" s="25"/>
      <c r="L23" s="25"/>
      <c r="M23" s="25"/>
      <c r="N23" s="57">
        <f t="shared" si="12"/>
        <v>15</v>
      </c>
      <c r="O23" s="23">
        <f t="shared" si="12"/>
        <v>90</v>
      </c>
      <c r="P23" s="26"/>
      <c r="Q23" s="26"/>
      <c r="R23" s="26"/>
      <c r="S23" s="26"/>
      <c r="T23" s="139">
        <v>30</v>
      </c>
      <c r="U23" s="139">
        <v>30</v>
      </c>
      <c r="V23" s="26">
        <v>10</v>
      </c>
      <c r="W23" s="26">
        <v>30</v>
      </c>
      <c r="X23" s="139">
        <v>15</v>
      </c>
      <c r="Y23" s="139">
        <v>45</v>
      </c>
      <c r="Z23" s="26">
        <v>5</v>
      </c>
      <c r="AA23" s="26">
        <v>60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53"/>
      <c r="AR23" s="52"/>
      <c r="AS23" s="139">
        <v>4</v>
      </c>
      <c r="AT23" s="139">
        <v>5</v>
      </c>
      <c r="AU23" s="26"/>
      <c r="AV23" s="26"/>
      <c r="AW23" s="26"/>
      <c r="AX23" s="54"/>
      <c r="AY23" s="55">
        <f t="shared" si="13"/>
        <v>5.4</v>
      </c>
      <c r="AZ23" s="26"/>
      <c r="BA23" s="26"/>
      <c r="BB23" s="26"/>
    </row>
    <row r="24" spans="1:54" s="7" customFormat="1" ht="35.25">
      <c r="A24" s="14" t="s">
        <v>5</v>
      </c>
      <c r="B24" s="45" t="s">
        <v>77</v>
      </c>
      <c r="C24" s="18" t="s">
        <v>186</v>
      </c>
      <c r="D24" s="23">
        <f t="shared" si="9"/>
        <v>100</v>
      </c>
      <c r="E24" s="23">
        <f t="shared" si="10"/>
        <v>55</v>
      </c>
      <c r="F24" s="24">
        <f t="shared" si="11"/>
        <v>15</v>
      </c>
      <c r="G24" s="24">
        <f t="shared" si="11"/>
        <v>30</v>
      </c>
      <c r="H24" s="25">
        <v>15</v>
      </c>
      <c r="I24" s="25"/>
      <c r="J24" s="25">
        <v>15</v>
      </c>
      <c r="K24" s="25"/>
      <c r="L24" s="25"/>
      <c r="M24" s="25"/>
      <c r="N24" s="57">
        <f t="shared" si="12"/>
        <v>10</v>
      </c>
      <c r="O24" s="23">
        <f t="shared" si="12"/>
        <v>45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139">
        <v>15</v>
      </c>
      <c r="AC24" s="139">
        <v>30</v>
      </c>
      <c r="AD24" s="26">
        <v>10</v>
      </c>
      <c r="AE24" s="26">
        <v>45</v>
      </c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53"/>
      <c r="AR24" s="52"/>
      <c r="AS24" s="26"/>
      <c r="AT24" s="26"/>
      <c r="AU24" s="139">
        <v>4</v>
      </c>
      <c r="AV24" s="26"/>
      <c r="AW24" s="26"/>
      <c r="AX24" s="54"/>
      <c r="AY24" s="55">
        <f t="shared" si="13"/>
        <v>2.2</v>
      </c>
      <c r="AZ24" s="26"/>
      <c r="BA24" s="26"/>
      <c r="BB24" s="26"/>
    </row>
    <row r="25" spans="1:54" s="17" customFormat="1" ht="45.75">
      <c r="A25" s="13" t="s">
        <v>19</v>
      </c>
      <c r="B25" s="16" t="s">
        <v>42</v>
      </c>
      <c r="C25" s="13"/>
      <c r="D25" s="31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88"/>
      <c r="AR25" s="97"/>
      <c r="AS25" s="32"/>
      <c r="AT25" s="32"/>
      <c r="AU25" s="32"/>
      <c r="AV25" s="32"/>
      <c r="AW25" s="32"/>
      <c r="AX25" s="98"/>
      <c r="AY25" s="91"/>
      <c r="AZ25" s="32"/>
      <c r="BA25" s="32"/>
      <c r="BB25" s="32"/>
    </row>
    <row r="26" spans="1:54" s="17" customFormat="1" ht="45.75">
      <c r="A26" s="13" t="s">
        <v>78</v>
      </c>
      <c r="B26" s="16" t="s">
        <v>79</v>
      </c>
      <c r="C26" s="13"/>
      <c r="D26" s="31">
        <f>SUM(D27:D48)</f>
        <v>1830</v>
      </c>
      <c r="E26" s="31">
        <f>SUM(E27:E48)</f>
        <v>1089</v>
      </c>
      <c r="F26" s="31">
        <f aca="true" t="shared" si="14" ref="F26:P26">SUM(F27:F48)</f>
        <v>420</v>
      </c>
      <c r="G26" s="31">
        <f t="shared" si="14"/>
        <v>495</v>
      </c>
      <c r="H26" s="31">
        <f t="shared" si="14"/>
        <v>90</v>
      </c>
      <c r="I26" s="31">
        <f t="shared" si="14"/>
        <v>60</v>
      </c>
      <c r="J26" s="31">
        <f t="shared" si="14"/>
        <v>285</v>
      </c>
      <c r="K26" s="31">
        <f t="shared" si="14"/>
        <v>0</v>
      </c>
      <c r="L26" s="31">
        <f t="shared" si="14"/>
        <v>60</v>
      </c>
      <c r="M26" s="31">
        <f t="shared" si="14"/>
        <v>0</v>
      </c>
      <c r="N26" s="31">
        <f t="shared" si="14"/>
        <v>174</v>
      </c>
      <c r="O26" s="31">
        <f t="shared" si="14"/>
        <v>741</v>
      </c>
      <c r="P26" s="31">
        <f t="shared" si="14"/>
        <v>45</v>
      </c>
      <c r="Q26" s="31">
        <f aca="true" t="shared" si="15" ref="Q26:BB26">SUM(Q27:Q48)</f>
        <v>45</v>
      </c>
      <c r="R26" s="31">
        <f t="shared" si="15"/>
        <v>35</v>
      </c>
      <c r="S26" s="31">
        <f t="shared" si="15"/>
        <v>100</v>
      </c>
      <c r="T26" s="31">
        <f t="shared" si="15"/>
        <v>135</v>
      </c>
      <c r="U26" s="31">
        <f t="shared" si="15"/>
        <v>105</v>
      </c>
      <c r="V26" s="31">
        <f t="shared" si="15"/>
        <v>17</v>
      </c>
      <c r="W26" s="31">
        <f t="shared" si="15"/>
        <v>98</v>
      </c>
      <c r="X26" s="31">
        <f t="shared" si="15"/>
        <v>75</v>
      </c>
      <c r="Y26" s="31">
        <f t="shared" si="15"/>
        <v>120</v>
      </c>
      <c r="Z26" s="31">
        <f t="shared" si="15"/>
        <v>45</v>
      </c>
      <c r="AA26" s="31">
        <f t="shared" si="15"/>
        <v>235</v>
      </c>
      <c r="AB26" s="31">
        <f t="shared" si="15"/>
        <v>75</v>
      </c>
      <c r="AC26" s="31">
        <f t="shared" si="15"/>
        <v>90</v>
      </c>
      <c r="AD26" s="31">
        <f t="shared" si="15"/>
        <v>32</v>
      </c>
      <c r="AE26" s="31">
        <f t="shared" si="15"/>
        <v>128</v>
      </c>
      <c r="AF26" s="31">
        <f t="shared" si="15"/>
        <v>45</v>
      </c>
      <c r="AG26" s="31">
        <f t="shared" si="15"/>
        <v>75</v>
      </c>
      <c r="AH26" s="31">
        <f t="shared" si="15"/>
        <v>30</v>
      </c>
      <c r="AI26" s="31">
        <f t="shared" si="15"/>
        <v>125</v>
      </c>
      <c r="AJ26" s="31">
        <f t="shared" si="15"/>
        <v>15</v>
      </c>
      <c r="AK26" s="31">
        <f t="shared" si="15"/>
        <v>30</v>
      </c>
      <c r="AL26" s="31">
        <f t="shared" si="15"/>
        <v>5</v>
      </c>
      <c r="AM26" s="31">
        <f t="shared" si="15"/>
        <v>25</v>
      </c>
      <c r="AN26" s="31">
        <f t="shared" si="15"/>
        <v>30</v>
      </c>
      <c r="AO26" s="31">
        <f t="shared" si="15"/>
        <v>30</v>
      </c>
      <c r="AP26" s="31">
        <f t="shared" si="15"/>
        <v>10</v>
      </c>
      <c r="AQ26" s="31">
        <f t="shared" si="15"/>
        <v>30</v>
      </c>
      <c r="AR26" s="31">
        <f t="shared" si="15"/>
        <v>9</v>
      </c>
      <c r="AS26" s="31">
        <f t="shared" si="15"/>
        <v>13</v>
      </c>
      <c r="AT26" s="31">
        <f t="shared" si="15"/>
        <v>19</v>
      </c>
      <c r="AU26" s="31">
        <f t="shared" si="15"/>
        <v>13</v>
      </c>
      <c r="AV26" s="31">
        <f t="shared" si="15"/>
        <v>11</v>
      </c>
      <c r="AW26" s="31">
        <f t="shared" si="15"/>
        <v>3</v>
      </c>
      <c r="AX26" s="31">
        <f t="shared" si="15"/>
        <v>4</v>
      </c>
      <c r="AY26" s="31">
        <f t="shared" si="15"/>
        <v>43.76</v>
      </c>
      <c r="AZ26" s="31">
        <f t="shared" si="15"/>
        <v>72</v>
      </c>
      <c r="BA26" s="31">
        <f t="shared" si="15"/>
        <v>0</v>
      </c>
      <c r="BB26" s="31">
        <f t="shared" si="15"/>
        <v>0</v>
      </c>
    </row>
    <row r="27" spans="1:54" s="7" customFormat="1" ht="35.25">
      <c r="A27" s="14" t="s">
        <v>10</v>
      </c>
      <c r="B27" s="45" t="s">
        <v>87</v>
      </c>
      <c r="C27" s="18" t="s">
        <v>102</v>
      </c>
      <c r="D27" s="23">
        <f>SUM(E27,O27)</f>
        <v>150</v>
      </c>
      <c r="E27" s="23">
        <f>SUM(F27:G27,N27)</f>
        <v>75</v>
      </c>
      <c r="F27" s="24">
        <f>SUM(P27,T27,X27,AB27,AF27,AJ27,AN27)</f>
        <v>15</v>
      </c>
      <c r="G27" s="24">
        <f>SUM(Q27,U27,Y27,AC27,AG27,AK27,AO27)</f>
        <v>45</v>
      </c>
      <c r="H27" s="25">
        <v>30</v>
      </c>
      <c r="I27" s="25"/>
      <c r="J27" s="25">
        <v>15</v>
      </c>
      <c r="K27" s="25"/>
      <c r="L27" s="25"/>
      <c r="M27" s="25"/>
      <c r="N27" s="57">
        <f>SUM(R27,V27,Z27,AD27,AH27,AL27,AP27)</f>
        <v>15</v>
      </c>
      <c r="O27" s="23">
        <f>SUM(S27,W27,AA27,AE27,AI27,AM27,AQ27)</f>
        <v>75</v>
      </c>
      <c r="P27" s="26"/>
      <c r="Q27" s="26"/>
      <c r="R27" s="26"/>
      <c r="S27" s="26"/>
      <c r="T27" s="26"/>
      <c r="U27" s="26"/>
      <c r="V27" s="26"/>
      <c r="W27" s="26"/>
      <c r="X27" s="139">
        <v>15</v>
      </c>
      <c r="Y27" s="139">
        <v>45</v>
      </c>
      <c r="Z27" s="26">
        <v>15</v>
      </c>
      <c r="AA27" s="26">
        <v>75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53"/>
      <c r="AR27" s="52"/>
      <c r="AS27" s="26"/>
      <c r="AT27" s="139">
        <v>6</v>
      </c>
      <c r="AU27" s="26"/>
      <c r="AV27" s="26"/>
      <c r="AW27" s="26"/>
      <c r="AX27" s="54"/>
      <c r="AY27" s="55">
        <f>SUM(E27)/25</f>
        <v>3</v>
      </c>
      <c r="AZ27" s="26">
        <v>6</v>
      </c>
      <c r="BA27" s="26"/>
      <c r="BB27" s="26"/>
    </row>
    <row r="28" spans="1:54" s="7" customFormat="1" ht="35.25">
      <c r="A28" s="14" t="s">
        <v>9</v>
      </c>
      <c r="B28" s="45" t="s">
        <v>218</v>
      </c>
      <c r="C28" s="18" t="s">
        <v>183</v>
      </c>
      <c r="D28" s="23">
        <f aca="true" t="shared" si="16" ref="D28:D47">SUM(E28,O28)</f>
        <v>150</v>
      </c>
      <c r="E28" s="23">
        <f aca="true" t="shared" si="17" ref="E28:E47">SUM(F28:G28,N28)</f>
        <v>95</v>
      </c>
      <c r="F28" s="24">
        <f aca="true" t="shared" si="18" ref="F28:F47">SUM(P28,T28,X28,AB28,AF28,AJ28,AN28)</f>
        <v>45</v>
      </c>
      <c r="G28" s="24">
        <f aca="true" t="shared" si="19" ref="G28:G47">SUM(Q28,U28,Y28,AC28,AG28,AK28,AO28)</f>
        <v>30</v>
      </c>
      <c r="H28" s="25">
        <v>15</v>
      </c>
      <c r="I28" s="25"/>
      <c r="J28" s="25">
        <v>15</v>
      </c>
      <c r="K28" s="25"/>
      <c r="L28" s="25"/>
      <c r="M28" s="25"/>
      <c r="N28" s="57">
        <f aca="true" t="shared" si="20" ref="N28:N48">SUM(R28,V28,Z28,AD28,AH28,AL28,AP28)</f>
        <v>20</v>
      </c>
      <c r="O28" s="23">
        <f aca="true" t="shared" si="21" ref="O28:O48">SUM(S28,W28,AA28,AE28,AI28,AM28,AQ28)</f>
        <v>55</v>
      </c>
      <c r="P28" s="139">
        <v>30</v>
      </c>
      <c r="Q28" s="139">
        <v>15</v>
      </c>
      <c r="R28" s="26">
        <v>15</v>
      </c>
      <c r="S28" s="26">
        <v>40</v>
      </c>
      <c r="T28" s="139">
        <v>15</v>
      </c>
      <c r="U28" s="139">
        <v>15</v>
      </c>
      <c r="V28" s="26">
        <v>5</v>
      </c>
      <c r="W28" s="26">
        <v>15</v>
      </c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53"/>
      <c r="AR28" s="146">
        <v>4</v>
      </c>
      <c r="AS28" s="139">
        <v>2</v>
      </c>
      <c r="AT28" s="26"/>
      <c r="AU28" s="26"/>
      <c r="AV28" s="26"/>
      <c r="AW28" s="26"/>
      <c r="AX28" s="54"/>
      <c r="AY28" s="55">
        <f>SUM(E28)/25</f>
        <v>3.8</v>
      </c>
      <c r="AZ28" s="26">
        <v>6</v>
      </c>
      <c r="BA28" s="26"/>
      <c r="BB28" s="26"/>
    </row>
    <row r="29" spans="1:54" s="7" customFormat="1" ht="35.25">
      <c r="A29" s="14" t="s">
        <v>8</v>
      </c>
      <c r="B29" s="45" t="s">
        <v>88</v>
      </c>
      <c r="C29" s="18" t="s">
        <v>187</v>
      </c>
      <c r="D29" s="23">
        <f t="shared" si="16"/>
        <v>25</v>
      </c>
      <c r="E29" s="23">
        <f t="shared" si="17"/>
        <v>20</v>
      </c>
      <c r="F29" s="24">
        <f t="shared" si="18"/>
        <v>15</v>
      </c>
      <c r="G29" s="24">
        <f t="shared" si="19"/>
        <v>0</v>
      </c>
      <c r="H29" s="25"/>
      <c r="I29" s="25"/>
      <c r="J29" s="25"/>
      <c r="K29" s="25"/>
      <c r="L29" s="25"/>
      <c r="M29" s="25"/>
      <c r="N29" s="57">
        <f t="shared" si="20"/>
        <v>5</v>
      </c>
      <c r="O29" s="23">
        <f t="shared" si="21"/>
        <v>5</v>
      </c>
      <c r="P29" s="26"/>
      <c r="Q29" s="26"/>
      <c r="R29" s="26"/>
      <c r="S29" s="26"/>
      <c r="T29" s="139">
        <v>15</v>
      </c>
      <c r="U29" s="26"/>
      <c r="V29" s="26">
        <v>5</v>
      </c>
      <c r="W29" s="26">
        <v>5</v>
      </c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53"/>
      <c r="AR29" s="52"/>
      <c r="AS29" s="139">
        <v>1</v>
      </c>
      <c r="AT29" s="26"/>
      <c r="AU29" s="26"/>
      <c r="AV29" s="26"/>
      <c r="AW29" s="26"/>
      <c r="AX29" s="54"/>
      <c r="AY29" s="55">
        <f aca="true" t="shared" si="22" ref="AY29:AY47">SUM(E29)/25</f>
        <v>0.8</v>
      </c>
      <c r="AZ29" s="26">
        <v>1</v>
      </c>
      <c r="BA29" s="26"/>
      <c r="BB29" s="26"/>
    </row>
    <row r="30" spans="1:54" s="7" customFormat="1" ht="35.25">
      <c r="A30" s="14" t="s">
        <v>7</v>
      </c>
      <c r="B30" s="60" t="s">
        <v>148</v>
      </c>
      <c r="C30" s="18" t="s">
        <v>185</v>
      </c>
      <c r="D30" s="23">
        <f t="shared" si="16"/>
        <v>125</v>
      </c>
      <c r="E30" s="23">
        <f t="shared" si="17"/>
        <v>65</v>
      </c>
      <c r="F30" s="24">
        <f t="shared" si="18"/>
        <v>15</v>
      </c>
      <c r="G30" s="24">
        <f t="shared" si="19"/>
        <v>30</v>
      </c>
      <c r="H30" s="25">
        <v>15</v>
      </c>
      <c r="I30" s="25"/>
      <c r="J30" s="25"/>
      <c r="K30" s="25"/>
      <c r="L30" s="25">
        <v>15</v>
      </c>
      <c r="M30" s="25"/>
      <c r="N30" s="57">
        <f t="shared" si="20"/>
        <v>20</v>
      </c>
      <c r="O30" s="23">
        <f t="shared" si="21"/>
        <v>60</v>
      </c>
      <c r="P30" s="139">
        <v>15</v>
      </c>
      <c r="Q30" s="139">
        <v>30</v>
      </c>
      <c r="R30" s="26">
        <v>20</v>
      </c>
      <c r="S30" s="26">
        <v>60</v>
      </c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53"/>
      <c r="AR30" s="146">
        <v>5</v>
      </c>
      <c r="AS30" s="26"/>
      <c r="AT30" s="26"/>
      <c r="AU30" s="26"/>
      <c r="AV30" s="26"/>
      <c r="AW30" s="26"/>
      <c r="AX30" s="54"/>
      <c r="AY30" s="55">
        <f t="shared" si="22"/>
        <v>2.6</v>
      </c>
      <c r="AZ30" s="26">
        <v>5</v>
      </c>
      <c r="BA30" s="26"/>
      <c r="BB30" s="26"/>
    </row>
    <row r="31" spans="1:54" s="7" customFormat="1" ht="35.25">
      <c r="A31" s="14" t="s">
        <v>6</v>
      </c>
      <c r="B31" s="60" t="s">
        <v>149</v>
      </c>
      <c r="C31" s="18" t="s">
        <v>187</v>
      </c>
      <c r="D31" s="23">
        <f t="shared" si="16"/>
        <v>60</v>
      </c>
      <c r="E31" s="23">
        <f t="shared" si="17"/>
        <v>45</v>
      </c>
      <c r="F31" s="24">
        <f t="shared" si="18"/>
        <v>15</v>
      </c>
      <c r="G31" s="24">
        <f t="shared" si="19"/>
        <v>30</v>
      </c>
      <c r="H31" s="25"/>
      <c r="I31" s="25"/>
      <c r="J31" s="61">
        <v>30</v>
      </c>
      <c r="K31" s="61"/>
      <c r="L31" s="25"/>
      <c r="M31" s="25"/>
      <c r="N31" s="57">
        <f t="shared" si="20"/>
        <v>0</v>
      </c>
      <c r="O31" s="23">
        <f t="shared" si="21"/>
        <v>15</v>
      </c>
      <c r="P31" s="26"/>
      <c r="Q31" s="26"/>
      <c r="R31" s="26"/>
      <c r="S31" s="26"/>
      <c r="T31" s="139">
        <v>15</v>
      </c>
      <c r="U31" s="139">
        <v>30</v>
      </c>
      <c r="V31" s="26"/>
      <c r="W31" s="26">
        <v>15</v>
      </c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53"/>
      <c r="AR31" s="52"/>
      <c r="AS31" s="139">
        <v>2</v>
      </c>
      <c r="AT31" s="26"/>
      <c r="AU31" s="26"/>
      <c r="AV31" s="26"/>
      <c r="AW31" s="26"/>
      <c r="AX31" s="54"/>
      <c r="AY31" s="55">
        <f t="shared" si="22"/>
        <v>1.8</v>
      </c>
      <c r="AZ31" s="26">
        <v>2</v>
      </c>
      <c r="BA31" s="26"/>
      <c r="BB31" s="26"/>
    </row>
    <row r="32" spans="1:54" s="7" customFormat="1" ht="35.25">
      <c r="A32" s="14" t="s">
        <v>5</v>
      </c>
      <c r="B32" s="60" t="s">
        <v>108</v>
      </c>
      <c r="C32" s="18" t="s">
        <v>184</v>
      </c>
      <c r="D32" s="23">
        <f t="shared" si="16"/>
        <v>100</v>
      </c>
      <c r="E32" s="23">
        <f t="shared" si="17"/>
        <v>45</v>
      </c>
      <c r="F32" s="24">
        <f t="shared" si="18"/>
        <v>15</v>
      </c>
      <c r="G32" s="24">
        <f t="shared" si="19"/>
        <v>30</v>
      </c>
      <c r="H32" s="25"/>
      <c r="I32" s="25"/>
      <c r="J32" s="25">
        <v>30</v>
      </c>
      <c r="K32" s="25"/>
      <c r="L32" s="25"/>
      <c r="M32" s="25"/>
      <c r="N32" s="57">
        <f t="shared" si="20"/>
        <v>0</v>
      </c>
      <c r="O32" s="23">
        <f t="shared" si="21"/>
        <v>55</v>
      </c>
      <c r="P32" s="26"/>
      <c r="Q32" s="26"/>
      <c r="R32" s="26"/>
      <c r="S32" s="26"/>
      <c r="T32" s="26"/>
      <c r="U32" s="26"/>
      <c r="V32" s="26"/>
      <c r="W32" s="26"/>
      <c r="X32" s="139">
        <v>15</v>
      </c>
      <c r="Y32" s="139">
        <v>30</v>
      </c>
      <c r="Z32" s="26"/>
      <c r="AA32" s="26">
        <v>55</v>
      </c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53"/>
      <c r="AR32" s="52"/>
      <c r="AS32" s="26"/>
      <c r="AT32" s="139">
        <v>4</v>
      </c>
      <c r="AU32" s="26"/>
      <c r="AV32" s="26"/>
      <c r="AW32" s="26"/>
      <c r="AX32" s="54"/>
      <c r="AY32" s="55">
        <f t="shared" si="22"/>
        <v>1.8</v>
      </c>
      <c r="AZ32" s="26">
        <v>4</v>
      </c>
      <c r="BA32" s="26"/>
      <c r="BB32" s="26"/>
    </row>
    <row r="33" spans="1:54" s="7" customFormat="1" ht="35.25">
      <c r="A33" s="14" t="s">
        <v>20</v>
      </c>
      <c r="B33" s="60" t="s">
        <v>109</v>
      </c>
      <c r="C33" s="18" t="s">
        <v>187</v>
      </c>
      <c r="D33" s="23">
        <f t="shared" si="16"/>
        <v>25</v>
      </c>
      <c r="E33" s="23">
        <f t="shared" si="17"/>
        <v>17</v>
      </c>
      <c r="F33" s="24">
        <f t="shared" si="18"/>
        <v>15</v>
      </c>
      <c r="G33" s="24">
        <f t="shared" si="19"/>
        <v>0</v>
      </c>
      <c r="H33" s="25"/>
      <c r="I33" s="25"/>
      <c r="J33" s="25"/>
      <c r="K33" s="25"/>
      <c r="L33" s="25"/>
      <c r="M33" s="25"/>
      <c r="N33" s="57">
        <f t="shared" si="20"/>
        <v>2</v>
      </c>
      <c r="O33" s="23">
        <f t="shared" si="21"/>
        <v>8</v>
      </c>
      <c r="P33" s="26"/>
      <c r="Q33" s="26"/>
      <c r="R33" s="26"/>
      <c r="S33" s="26"/>
      <c r="T33" s="139">
        <v>15</v>
      </c>
      <c r="U33" s="26"/>
      <c r="V33" s="26">
        <v>2</v>
      </c>
      <c r="W33" s="26">
        <v>8</v>
      </c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53"/>
      <c r="AR33" s="146"/>
      <c r="AS33" s="139">
        <v>1</v>
      </c>
      <c r="AT33" s="26"/>
      <c r="AU33" s="26"/>
      <c r="AV33" s="26"/>
      <c r="AW33" s="26"/>
      <c r="AX33" s="54"/>
      <c r="AY33" s="55">
        <f t="shared" si="22"/>
        <v>0.68</v>
      </c>
      <c r="AZ33" s="26">
        <v>1</v>
      </c>
      <c r="BA33" s="26"/>
      <c r="BB33" s="26"/>
    </row>
    <row r="34" spans="1:54" s="7" customFormat="1" ht="35.25">
      <c r="A34" s="14" t="s">
        <v>21</v>
      </c>
      <c r="B34" s="60" t="s">
        <v>136</v>
      </c>
      <c r="C34" s="18" t="s">
        <v>187</v>
      </c>
      <c r="D34" s="23">
        <f t="shared" si="16"/>
        <v>60</v>
      </c>
      <c r="E34" s="23">
        <f t="shared" si="17"/>
        <v>45</v>
      </c>
      <c r="F34" s="24">
        <f t="shared" si="18"/>
        <v>15</v>
      </c>
      <c r="G34" s="24">
        <f t="shared" si="19"/>
        <v>30</v>
      </c>
      <c r="H34" s="25"/>
      <c r="I34" s="25"/>
      <c r="J34" s="25">
        <v>30</v>
      </c>
      <c r="K34" s="25"/>
      <c r="L34" s="25"/>
      <c r="M34" s="25"/>
      <c r="N34" s="57">
        <f t="shared" si="20"/>
        <v>0</v>
      </c>
      <c r="O34" s="23">
        <f t="shared" si="21"/>
        <v>15</v>
      </c>
      <c r="P34" s="26"/>
      <c r="Q34" s="26"/>
      <c r="R34" s="26"/>
      <c r="S34" s="26"/>
      <c r="T34" s="139">
        <v>15</v>
      </c>
      <c r="U34" s="139">
        <v>30</v>
      </c>
      <c r="V34" s="26"/>
      <c r="W34" s="26">
        <v>15</v>
      </c>
      <c r="X34" s="139"/>
      <c r="Y34" s="139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53"/>
      <c r="AR34" s="52"/>
      <c r="AS34" s="139">
        <v>2</v>
      </c>
      <c r="AT34" s="139"/>
      <c r="AU34" s="26"/>
      <c r="AV34" s="26"/>
      <c r="AW34" s="26"/>
      <c r="AX34" s="54"/>
      <c r="AY34" s="55">
        <f t="shared" si="22"/>
        <v>1.8</v>
      </c>
      <c r="AZ34" s="26">
        <v>2</v>
      </c>
      <c r="BA34" s="26"/>
      <c r="BB34" s="26"/>
    </row>
    <row r="35" spans="1:54" s="7" customFormat="1" ht="35.25">
      <c r="A35" s="14" t="s">
        <v>22</v>
      </c>
      <c r="B35" s="60" t="s">
        <v>89</v>
      </c>
      <c r="C35" s="18" t="s">
        <v>186</v>
      </c>
      <c r="D35" s="23">
        <f t="shared" si="16"/>
        <v>100</v>
      </c>
      <c r="E35" s="23">
        <f t="shared" si="17"/>
        <v>55</v>
      </c>
      <c r="F35" s="24">
        <f t="shared" si="18"/>
        <v>15</v>
      </c>
      <c r="G35" s="24">
        <f t="shared" si="19"/>
        <v>30</v>
      </c>
      <c r="H35" s="25"/>
      <c r="I35" s="25"/>
      <c r="J35" s="25"/>
      <c r="K35" s="25"/>
      <c r="L35" s="25">
        <v>30</v>
      </c>
      <c r="M35" s="25"/>
      <c r="N35" s="57">
        <f t="shared" si="20"/>
        <v>10</v>
      </c>
      <c r="O35" s="23">
        <f t="shared" si="21"/>
        <v>45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139">
        <v>15</v>
      </c>
      <c r="AC35" s="139">
        <v>30</v>
      </c>
      <c r="AD35" s="26">
        <v>10</v>
      </c>
      <c r="AE35" s="26">
        <v>45</v>
      </c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53"/>
      <c r="AR35" s="52"/>
      <c r="AS35" s="139"/>
      <c r="AT35" s="139"/>
      <c r="AU35" s="139">
        <v>4</v>
      </c>
      <c r="AV35" s="26"/>
      <c r="AW35" s="26"/>
      <c r="AX35" s="54"/>
      <c r="AY35" s="55">
        <f t="shared" si="22"/>
        <v>2.2</v>
      </c>
      <c r="AZ35" s="26">
        <v>4</v>
      </c>
      <c r="BA35" s="26"/>
      <c r="BB35" s="26"/>
    </row>
    <row r="36" spans="1:54" s="7" customFormat="1" ht="35.25">
      <c r="A36" s="14" t="s">
        <v>23</v>
      </c>
      <c r="B36" s="60" t="s">
        <v>90</v>
      </c>
      <c r="C36" s="18" t="s">
        <v>188</v>
      </c>
      <c r="D36" s="23">
        <f t="shared" si="16"/>
        <v>135</v>
      </c>
      <c r="E36" s="23">
        <f t="shared" si="17"/>
        <v>85</v>
      </c>
      <c r="F36" s="24">
        <f t="shared" si="18"/>
        <v>45</v>
      </c>
      <c r="G36" s="24">
        <f t="shared" si="19"/>
        <v>30</v>
      </c>
      <c r="H36" s="25"/>
      <c r="I36" s="25"/>
      <c r="J36" s="25">
        <v>30</v>
      </c>
      <c r="K36" s="25"/>
      <c r="L36" s="25"/>
      <c r="M36" s="25"/>
      <c r="N36" s="57">
        <f t="shared" si="20"/>
        <v>10</v>
      </c>
      <c r="O36" s="23">
        <f t="shared" si="21"/>
        <v>50</v>
      </c>
      <c r="P36" s="139"/>
      <c r="Q36" s="139"/>
      <c r="R36" s="26"/>
      <c r="S36" s="26"/>
      <c r="T36" s="139">
        <v>30</v>
      </c>
      <c r="U36" s="139">
        <v>15</v>
      </c>
      <c r="V36" s="26"/>
      <c r="W36" s="26">
        <v>15</v>
      </c>
      <c r="X36" s="139">
        <v>15</v>
      </c>
      <c r="Y36" s="139">
        <v>15</v>
      </c>
      <c r="Z36" s="26">
        <v>10</v>
      </c>
      <c r="AA36" s="26">
        <v>35</v>
      </c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53"/>
      <c r="AR36" s="146"/>
      <c r="AS36" s="139">
        <v>2</v>
      </c>
      <c r="AT36" s="139">
        <v>3</v>
      </c>
      <c r="AU36" s="26"/>
      <c r="AV36" s="26"/>
      <c r="AW36" s="26"/>
      <c r="AX36" s="54"/>
      <c r="AY36" s="55">
        <f t="shared" si="22"/>
        <v>3.4</v>
      </c>
      <c r="AZ36" s="26">
        <v>5</v>
      </c>
      <c r="BA36" s="26"/>
      <c r="BB36" s="26"/>
    </row>
    <row r="37" spans="1:54" s="7" customFormat="1" ht="35.25">
      <c r="A37" s="14" t="s">
        <v>24</v>
      </c>
      <c r="B37" s="60" t="s">
        <v>122</v>
      </c>
      <c r="C37" s="18" t="s">
        <v>189</v>
      </c>
      <c r="D37" s="23">
        <f t="shared" si="16"/>
        <v>100</v>
      </c>
      <c r="E37" s="23">
        <f t="shared" si="17"/>
        <v>40</v>
      </c>
      <c r="F37" s="24">
        <f t="shared" si="18"/>
        <v>15</v>
      </c>
      <c r="G37" s="24">
        <f t="shared" si="19"/>
        <v>15</v>
      </c>
      <c r="H37" s="25"/>
      <c r="I37" s="25"/>
      <c r="J37" s="25">
        <v>15</v>
      </c>
      <c r="K37" s="25"/>
      <c r="L37" s="25"/>
      <c r="M37" s="25"/>
      <c r="N37" s="57">
        <f t="shared" si="20"/>
        <v>10</v>
      </c>
      <c r="O37" s="23">
        <f t="shared" si="21"/>
        <v>60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139">
        <v>15</v>
      </c>
      <c r="AG37" s="139">
        <v>15</v>
      </c>
      <c r="AH37" s="26">
        <v>10</v>
      </c>
      <c r="AI37" s="26">
        <v>60</v>
      </c>
      <c r="AJ37" s="26"/>
      <c r="AK37" s="26"/>
      <c r="AL37" s="26"/>
      <c r="AM37" s="26"/>
      <c r="AN37" s="26"/>
      <c r="AO37" s="26"/>
      <c r="AP37" s="26"/>
      <c r="AQ37" s="53"/>
      <c r="AR37" s="52"/>
      <c r="AS37" s="26"/>
      <c r="AT37" s="26"/>
      <c r="AU37" s="26"/>
      <c r="AV37" s="139">
        <v>4</v>
      </c>
      <c r="AW37" s="26"/>
      <c r="AX37" s="54"/>
      <c r="AY37" s="55">
        <f t="shared" si="22"/>
        <v>1.6</v>
      </c>
      <c r="AZ37" s="26">
        <v>4</v>
      </c>
      <c r="BA37" s="26"/>
      <c r="BB37" s="26"/>
    </row>
    <row r="38" spans="1:54" s="7" customFormat="1" ht="35.25">
      <c r="A38" s="14" t="s">
        <v>25</v>
      </c>
      <c r="B38" s="60" t="s">
        <v>91</v>
      </c>
      <c r="C38" s="18" t="s">
        <v>190</v>
      </c>
      <c r="D38" s="23">
        <f t="shared" si="16"/>
        <v>150</v>
      </c>
      <c r="E38" s="23">
        <f t="shared" si="17"/>
        <v>80</v>
      </c>
      <c r="F38" s="24">
        <f t="shared" si="18"/>
        <v>30</v>
      </c>
      <c r="G38" s="24">
        <f t="shared" si="19"/>
        <v>30</v>
      </c>
      <c r="H38" s="25"/>
      <c r="I38" s="25"/>
      <c r="J38" s="25">
        <v>30</v>
      </c>
      <c r="K38" s="25"/>
      <c r="L38" s="25"/>
      <c r="M38" s="25"/>
      <c r="N38" s="57">
        <f t="shared" si="20"/>
        <v>20</v>
      </c>
      <c r="O38" s="23">
        <f t="shared" si="21"/>
        <v>70</v>
      </c>
      <c r="P38" s="26"/>
      <c r="Q38" s="26"/>
      <c r="R38" s="26"/>
      <c r="S38" s="26"/>
      <c r="T38" s="26"/>
      <c r="U38" s="26"/>
      <c r="V38" s="26"/>
      <c r="W38" s="26"/>
      <c r="X38" s="139">
        <v>30</v>
      </c>
      <c r="Y38" s="139">
        <v>30</v>
      </c>
      <c r="Z38" s="26">
        <v>20</v>
      </c>
      <c r="AA38" s="26">
        <v>70</v>
      </c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53"/>
      <c r="AR38" s="52"/>
      <c r="AS38" s="26"/>
      <c r="AT38" s="139">
        <v>6</v>
      </c>
      <c r="AU38" s="26"/>
      <c r="AV38" s="26"/>
      <c r="AW38" s="26"/>
      <c r="AX38" s="54"/>
      <c r="AY38" s="55">
        <f t="shared" si="22"/>
        <v>3.2</v>
      </c>
      <c r="AZ38" s="26">
        <v>6</v>
      </c>
      <c r="BA38" s="26"/>
      <c r="BB38" s="26"/>
    </row>
    <row r="39" spans="1:54" s="7" customFormat="1" ht="35.25">
      <c r="A39" s="14" t="s">
        <v>26</v>
      </c>
      <c r="B39" s="45" t="s">
        <v>92</v>
      </c>
      <c r="C39" s="18" t="s">
        <v>187</v>
      </c>
      <c r="D39" s="23">
        <f t="shared" si="16"/>
        <v>50</v>
      </c>
      <c r="E39" s="23">
        <f t="shared" si="17"/>
        <v>35</v>
      </c>
      <c r="F39" s="24">
        <f t="shared" si="18"/>
        <v>15</v>
      </c>
      <c r="G39" s="24">
        <f t="shared" si="19"/>
        <v>15</v>
      </c>
      <c r="H39" s="25"/>
      <c r="I39" s="25"/>
      <c r="J39" s="25">
        <v>15</v>
      </c>
      <c r="K39" s="25"/>
      <c r="L39" s="25"/>
      <c r="M39" s="25"/>
      <c r="N39" s="57">
        <f t="shared" si="20"/>
        <v>5</v>
      </c>
      <c r="O39" s="23">
        <f t="shared" si="21"/>
        <v>15</v>
      </c>
      <c r="P39" s="26"/>
      <c r="Q39" s="26"/>
      <c r="R39" s="26"/>
      <c r="S39" s="26"/>
      <c r="T39" s="139">
        <v>15</v>
      </c>
      <c r="U39" s="139">
        <v>15</v>
      </c>
      <c r="V39" s="26">
        <v>5</v>
      </c>
      <c r="W39" s="26">
        <v>15</v>
      </c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53"/>
      <c r="AR39" s="52"/>
      <c r="AS39" s="139">
        <v>2</v>
      </c>
      <c r="AT39" s="26"/>
      <c r="AU39" s="26"/>
      <c r="AV39" s="26"/>
      <c r="AW39" s="26"/>
      <c r="AX39" s="54"/>
      <c r="AY39" s="55">
        <f t="shared" si="22"/>
        <v>1.4</v>
      </c>
      <c r="AZ39" s="26">
        <v>2</v>
      </c>
      <c r="BA39" s="26"/>
      <c r="BB39" s="26"/>
    </row>
    <row r="40" spans="1:54" s="7" customFormat="1" ht="35.25">
      <c r="A40" s="14" t="s">
        <v>27</v>
      </c>
      <c r="B40" s="45" t="s">
        <v>158</v>
      </c>
      <c r="C40" s="18" t="s">
        <v>191</v>
      </c>
      <c r="D40" s="23">
        <f t="shared" si="16"/>
        <v>50</v>
      </c>
      <c r="E40" s="23">
        <f t="shared" si="17"/>
        <v>35</v>
      </c>
      <c r="F40" s="24">
        <f t="shared" si="18"/>
        <v>15</v>
      </c>
      <c r="G40" s="24">
        <f t="shared" si="19"/>
        <v>15</v>
      </c>
      <c r="H40" s="25"/>
      <c r="I40" s="25"/>
      <c r="J40" s="25">
        <v>15</v>
      </c>
      <c r="K40" s="25"/>
      <c r="L40" s="25"/>
      <c r="M40" s="25"/>
      <c r="N40" s="57">
        <f t="shared" si="20"/>
        <v>5</v>
      </c>
      <c r="O40" s="23">
        <f t="shared" si="21"/>
        <v>15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139">
        <v>15</v>
      </c>
      <c r="AC40" s="139">
        <v>15</v>
      </c>
      <c r="AD40" s="26">
        <v>5</v>
      </c>
      <c r="AE40" s="26">
        <v>15</v>
      </c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53"/>
      <c r="AR40" s="52"/>
      <c r="AS40" s="26"/>
      <c r="AT40" s="26"/>
      <c r="AU40" s="139">
        <v>2</v>
      </c>
      <c r="AV40" s="26"/>
      <c r="AW40" s="26"/>
      <c r="AX40" s="54"/>
      <c r="AY40" s="55">
        <f t="shared" si="22"/>
        <v>1.4</v>
      </c>
      <c r="AZ40" s="26">
        <v>2</v>
      </c>
      <c r="BA40" s="26"/>
      <c r="BB40" s="26"/>
    </row>
    <row r="41" spans="1:54" s="7" customFormat="1" ht="35.25">
      <c r="A41" s="14" t="s">
        <v>28</v>
      </c>
      <c r="B41" s="45" t="s">
        <v>93</v>
      </c>
      <c r="C41" s="18" t="s">
        <v>187</v>
      </c>
      <c r="D41" s="23">
        <f t="shared" si="16"/>
        <v>25</v>
      </c>
      <c r="E41" s="23">
        <f t="shared" si="17"/>
        <v>15</v>
      </c>
      <c r="F41" s="24">
        <f t="shared" si="18"/>
        <v>15</v>
      </c>
      <c r="G41" s="24">
        <f t="shared" si="19"/>
        <v>0</v>
      </c>
      <c r="H41" s="25"/>
      <c r="I41" s="25"/>
      <c r="J41" s="25"/>
      <c r="K41" s="25"/>
      <c r="L41" s="25"/>
      <c r="M41" s="25"/>
      <c r="N41" s="57">
        <f t="shared" si="20"/>
        <v>0</v>
      </c>
      <c r="O41" s="23">
        <f t="shared" si="21"/>
        <v>10</v>
      </c>
      <c r="P41" s="26"/>
      <c r="Q41" s="26"/>
      <c r="R41" s="26"/>
      <c r="S41" s="26"/>
      <c r="T41" s="139">
        <v>15</v>
      </c>
      <c r="U41" s="26"/>
      <c r="V41" s="26"/>
      <c r="W41" s="26">
        <v>10</v>
      </c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53"/>
      <c r="AR41" s="52"/>
      <c r="AS41" s="139">
        <v>1</v>
      </c>
      <c r="AT41" s="26"/>
      <c r="AU41" s="26"/>
      <c r="AV41" s="26"/>
      <c r="AW41" s="26"/>
      <c r="AX41" s="54"/>
      <c r="AY41" s="55">
        <f t="shared" si="22"/>
        <v>0.6</v>
      </c>
      <c r="AZ41" s="26">
        <v>1</v>
      </c>
      <c r="BA41" s="26"/>
      <c r="BB41" s="26"/>
    </row>
    <row r="42" spans="1:54" s="7" customFormat="1" ht="35.25">
      <c r="A42" s="14" t="s">
        <v>70</v>
      </c>
      <c r="B42" s="45" t="s">
        <v>94</v>
      </c>
      <c r="C42" s="18" t="s">
        <v>191</v>
      </c>
      <c r="D42" s="23">
        <f t="shared" si="16"/>
        <v>75</v>
      </c>
      <c r="E42" s="23">
        <f t="shared" si="17"/>
        <v>35</v>
      </c>
      <c r="F42" s="24">
        <f t="shared" si="18"/>
        <v>15</v>
      </c>
      <c r="G42" s="24">
        <f t="shared" si="19"/>
        <v>15</v>
      </c>
      <c r="H42" s="25"/>
      <c r="I42" s="25"/>
      <c r="J42" s="25">
        <v>15</v>
      </c>
      <c r="K42" s="25"/>
      <c r="L42" s="25"/>
      <c r="M42" s="25"/>
      <c r="N42" s="57">
        <f t="shared" si="20"/>
        <v>5</v>
      </c>
      <c r="O42" s="23">
        <f t="shared" si="21"/>
        <v>40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139">
        <v>15</v>
      </c>
      <c r="AC42" s="139">
        <v>15</v>
      </c>
      <c r="AD42" s="26">
        <v>5</v>
      </c>
      <c r="AE42" s="26">
        <v>40</v>
      </c>
      <c r="AF42" s="26"/>
      <c r="AG42" s="26"/>
      <c r="AH42" s="26"/>
      <c r="AI42" s="26"/>
      <c r="AJ42" s="26"/>
      <c r="AK42" s="139"/>
      <c r="AL42" s="26"/>
      <c r="AM42" s="26"/>
      <c r="AN42" s="26"/>
      <c r="AO42" s="26"/>
      <c r="AP42" s="26"/>
      <c r="AQ42" s="53"/>
      <c r="AR42" s="52"/>
      <c r="AS42" s="26"/>
      <c r="AT42" s="26"/>
      <c r="AU42" s="139">
        <v>3</v>
      </c>
      <c r="AV42" s="26"/>
      <c r="AW42" s="26"/>
      <c r="AX42" s="54"/>
      <c r="AY42" s="55">
        <f t="shared" si="22"/>
        <v>1.4</v>
      </c>
      <c r="AZ42" s="26">
        <v>3</v>
      </c>
      <c r="BA42" s="26"/>
      <c r="BB42" s="26"/>
    </row>
    <row r="43" spans="1:54" s="7" customFormat="1" ht="35.25">
      <c r="A43" s="14" t="s">
        <v>80</v>
      </c>
      <c r="B43" s="45" t="s">
        <v>95</v>
      </c>
      <c r="C43" s="18" t="s">
        <v>191</v>
      </c>
      <c r="D43" s="23">
        <f t="shared" si="16"/>
        <v>75</v>
      </c>
      <c r="E43" s="23">
        <f t="shared" si="17"/>
        <v>55</v>
      </c>
      <c r="F43" s="24">
        <f t="shared" si="18"/>
        <v>15</v>
      </c>
      <c r="G43" s="24">
        <f t="shared" si="19"/>
        <v>30</v>
      </c>
      <c r="H43" s="25">
        <v>15</v>
      </c>
      <c r="I43" s="25"/>
      <c r="J43" s="25">
        <v>15</v>
      </c>
      <c r="K43" s="25"/>
      <c r="L43" s="25"/>
      <c r="M43" s="25"/>
      <c r="N43" s="57">
        <f t="shared" si="20"/>
        <v>10</v>
      </c>
      <c r="O43" s="23">
        <f t="shared" si="21"/>
        <v>20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139">
        <v>15</v>
      </c>
      <c r="AC43" s="139">
        <v>30</v>
      </c>
      <c r="AD43" s="26">
        <v>10</v>
      </c>
      <c r="AE43" s="26">
        <v>20</v>
      </c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53"/>
      <c r="AR43" s="52"/>
      <c r="AS43" s="26"/>
      <c r="AT43" s="26"/>
      <c r="AU43" s="139">
        <v>3</v>
      </c>
      <c r="AV43" s="26"/>
      <c r="AW43" s="26"/>
      <c r="AX43" s="54"/>
      <c r="AY43" s="55">
        <f t="shared" si="22"/>
        <v>2.2</v>
      </c>
      <c r="AZ43" s="26">
        <v>3</v>
      </c>
      <c r="BA43" s="26"/>
      <c r="BB43" s="26"/>
    </row>
    <row r="44" spans="1:54" s="7" customFormat="1" ht="35.25">
      <c r="A44" s="14" t="s">
        <v>81</v>
      </c>
      <c r="B44" s="45" t="s">
        <v>96</v>
      </c>
      <c r="C44" s="18" t="s">
        <v>192</v>
      </c>
      <c r="D44" s="23">
        <f t="shared" si="16"/>
        <v>125</v>
      </c>
      <c r="E44" s="23">
        <f t="shared" si="17"/>
        <v>75</v>
      </c>
      <c r="F44" s="24">
        <f t="shared" si="18"/>
        <v>30</v>
      </c>
      <c r="G44" s="24">
        <f t="shared" si="19"/>
        <v>30</v>
      </c>
      <c r="H44" s="25">
        <v>15</v>
      </c>
      <c r="I44" s="25"/>
      <c r="J44" s="25">
        <v>15</v>
      </c>
      <c r="K44" s="25"/>
      <c r="L44" s="25"/>
      <c r="M44" s="25"/>
      <c r="N44" s="57">
        <f t="shared" si="20"/>
        <v>15</v>
      </c>
      <c r="O44" s="23">
        <f t="shared" si="21"/>
        <v>50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139">
        <v>30</v>
      </c>
      <c r="AG44" s="139">
        <v>30</v>
      </c>
      <c r="AH44" s="26">
        <v>15</v>
      </c>
      <c r="AI44" s="26">
        <v>50</v>
      </c>
      <c r="AJ44" s="26"/>
      <c r="AK44" s="26"/>
      <c r="AL44" s="26"/>
      <c r="AM44" s="26"/>
      <c r="AN44" s="26"/>
      <c r="AO44" s="26"/>
      <c r="AP44" s="26"/>
      <c r="AQ44" s="53"/>
      <c r="AR44" s="52"/>
      <c r="AS44" s="26"/>
      <c r="AT44" s="26"/>
      <c r="AU44" s="26"/>
      <c r="AV44" s="139">
        <v>5</v>
      </c>
      <c r="AW44" s="26"/>
      <c r="AX44" s="54"/>
      <c r="AY44" s="55">
        <f t="shared" si="22"/>
        <v>3</v>
      </c>
      <c r="AZ44" s="26">
        <v>5</v>
      </c>
      <c r="BA44" s="26"/>
      <c r="BB44" s="26"/>
    </row>
    <row r="45" spans="1:54" s="7" customFormat="1" ht="35.25">
      <c r="A45" s="14" t="s">
        <v>82</v>
      </c>
      <c r="B45" s="45" t="s">
        <v>97</v>
      </c>
      <c r="C45" s="18" t="s">
        <v>195</v>
      </c>
      <c r="D45" s="23">
        <f t="shared" si="16"/>
        <v>100</v>
      </c>
      <c r="E45" s="23">
        <f t="shared" si="17"/>
        <v>70</v>
      </c>
      <c r="F45" s="24">
        <f t="shared" si="18"/>
        <v>30</v>
      </c>
      <c r="G45" s="24">
        <f t="shared" si="19"/>
        <v>30</v>
      </c>
      <c r="H45" s="25"/>
      <c r="I45" s="25"/>
      <c r="J45" s="25">
        <v>15</v>
      </c>
      <c r="K45" s="25"/>
      <c r="L45" s="25">
        <v>15</v>
      </c>
      <c r="M45" s="25"/>
      <c r="N45" s="57">
        <f t="shared" si="20"/>
        <v>10</v>
      </c>
      <c r="O45" s="23">
        <f t="shared" si="21"/>
        <v>30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139"/>
      <c r="AK45" s="139"/>
      <c r="AL45" s="26"/>
      <c r="AM45" s="26"/>
      <c r="AN45" s="43">
        <v>30</v>
      </c>
      <c r="AO45" s="43">
        <v>30</v>
      </c>
      <c r="AP45" s="26">
        <v>10</v>
      </c>
      <c r="AQ45" s="53">
        <v>30</v>
      </c>
      <c r="AR45" s="52"/>
      <c r="AS45" s="26"/>
      <c r="AT45" s="26"/>
      <c r="AU45" s="26"/>
      <c r="AV45" s="26"/>
      <c r="AW45" s="139"/>
      <c r="AX45" s="140">
        <v>4</v>
      </c>
      <c r="AY45" s="55">
        <f t="shared" si="22"/>
        <v>2.8</v>
      </c>
      <c r="AZ45" s="26">
        <v>4</v>
      </c>
      <c r="BA45" s="26"/>
      <c r="BB45" s="26"/>
    </row>
    <row r="46" spans="1:54" s="7" customFormat="1" ht="35.25">
      <c r="A46" s="14" t="s">
        <v>83</v>
      </c>
      <c r="B46" s="45" t="s">
        <v>110</v>
      </c>
      <c r="C46" s="18" t="s">
        <v>182</v>
      </c>
      <c r="D46" s="23">
        <f t="shared" si="16"/>
        <v>25</v>
      </c>
      <c r="E46" s="23">
        <f t="shared" si="17"/>
        <v>15</v>
      </c>
      <c r="F46" s="24">
        <f t="shared" si="18"/>
        <v>15</v>
      </c>
      <c r="G46" s="24">
        <f t="shared" si="19"/>
        <v>0</v>
      </c>
      <c r="H46" s="25"/>
      <c r="I46" s="25"/>
      <c r="J46" s="25"/>
      <c r="K46" s="25"/>
      <c r="L46" s="25"/>
      <c r="M46" s="25"/>
      <c r="N46" s="57">
        <f t="shared" si="20"/>
        <v>0</v>
      </c>
      <c r="O46" s="23">
        <f t="shared" si="21"/>
        <v>10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139">
        <v>15</v>
      </c>
      <c r="AK46" s="139"/>
      <c r="AL46" s="26"/>
      <c r="AM46" s="26">
        <v>10</v>
      </c>
      <c r="AN46" s="26"/>
      <c r="AO46" s="26"/>
      <c r="AP46" s="26"/>
      <c r="AQ46" s="53"/>
      <c r="AR46" s="52"/>
      <c r="AS46" s="26"/>
      <c r="AT46" s="26"/>
      <c r="AU46" s="26"/>
      <c r="AV46" s="26"/>
      <c r="AW46" s="139">
        <v>1</v>
      </c>
      <c r="AX46" s="54"/>
      <c r="AY46" s="55">
        <f t="shared" si="22"/>
        <v>0.6</v>
      </c>
      <c r="AZ46" s="26">
        <v>1</v>
      </c>
      <c r="BA46" s="26"/>
      <c r="BB46" s="26"/>
    </row>
    <row r="47" spans="1:54" s="7" customFormat="1" ht="35.25">
      <c r="A47" s="14" t="s">
        <v>84</v>
      </c>
      <c r="B47" s="45" t="s">
        <v>98</v>
      </c>
      <c r="C47" s="18" t="s">
        <v>191</v>
      </c>
      <c r="D47" s="23">
        <f t="shared" si="16"/>
        <v>25</v>
      </c>
      <c r="E47" s="23">
        <f t="shared" si="17"/>
        <v>17</v>
      </c>
      <c r="F47" s="24">
        <f t="shared" si="18"/>
        <v>15</v>
      </c>
      <c r="G47" s="24">
        <f t="shared" si="19"/>
        <v>0</v>
      </c>
      <c r="H47" s="25"/>
      <c r="I47" s="25"/>
      <c r="J47" s="25"/>
      <c r="K47" s="25"/>
      <c r="L47" s="25"/>
      <c r="M47" s="25"/>
      <c r="N47" s="57">
        <f t="shared" si="20"/>
        <v>2</v>
      </c>
      <c r="O47" s="23">
        <f t="shared" si="21"/>
        <v>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139">
        <v>15</v>
      </c>
      <c r="AC47" s="26"/>
      <c r="AD47" s="26">
        <v>2</v>
      </c>
      <c r="AE47" s="26">
        <v>8</v>
      </c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53"/>
      <c r="AR47" s="52"/>
      <c r="AS47" s="26"/>
      <c r="AT47" s="26"/>
      <c r="AU47" s="139">
        <v>1</v>
      </c>
      <c r="AV47" s="26"/>
      <c r="AW47" s="26"/>
      <c r="AX47" s="54"/>
      <c r="AY47" s="55">
        <f t="shared" si="22"/>
        <v>0.68</v>
      </c>
      <c r="AZ47" s="26">
        <v>1</v>
      </c>
      <c r="BA47" s="26"/>
      <c r="BB47" s="26"/>
    </row>
    <row r="48" spans="1:54" s="7" customFormat="1" ht="35.25">
      <c r="A48" s="14" t="s">
        <v>216</v>
      </c>
      <c r="B48" s="45" t="s">
        <v>217</v>
      </c>
      <c r="C48" s="18" t="s">
        <v>220</v>
      </c>
      <c r="D48" s="23">
        <f>SUM(E48,O48)</f>
        <v>100</v>
      </c>
      <c r="E48" s="23">
        <f>SUM(F48:G48,N48)</f>
        <v>70</v>
      </c>
      <c r="F48" s="24">
        <f>SUM(P48,T48,X48,AB48,AF48,AJ48,AN48)</f>
        <v>0</v>
      </c>
      <c r="G48" s="57">
        <f>SUM(Q48,U48,Y48,AC48,AG48,AK48,AO48)</f>
        <v>60</v>
      </c>
      <c r="H48" s="25"/>
      <c r="I48" s="25">
        <v>60</v>
      </c>
      <c r="J48" s="25"/>
      <c r="K48" s="25"/>
      <c r="L48" s="25"/>
      <c r="M48" s="25"/>
      <c r="N48" s="57">
        <f t="shared" si="20"/>
        <v>10</v>
      </c>
      <c r="O48" s="23">
        <f t="shared" si="21"/>
        <v>30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139"/>
      <c r="AC48" s="26"/>
      <c r="AD48" s="26"/>
      <c r="AE48" s="26"/>
      <c r="AF48" s="147"/>
      <c r="AG48" s="139">
        <v>30</v>
      </c>
      <c r="AH48" s="53">
        <v>5</v>
      </c>
      <c r="AI48" s="54">
        <v>15</v>
      </c>
      <c r="AJ48" s="147"/>
      <c r="AK48" s="139">
        <v>30</v>
      </c>
      <c r="AL48" s="53">
        <v>5</v>
      </c>
      <c r="AM48" s="54">
        <v>15</v>
      </c>
      <c r="AN48" s="26"/>
      <c r="AO48" s="26"/>
      <c r="AP48" s="26"/>
      <c r="AQ48" s="53"/>
      <c r="AR48" s="55"/>
      <c r="AS48" s="26"/>
      <c r="AT48" s="26"/>
      <c r="AU48" s="139"/>
      <c r="AV48" s="26">
        <v>2</v>
      </c>
      <c r="AW48" s="26">
        <v>2</v>
      </c>
      <c r="AX48" s="53"/>
      <c r="AY48" s="55">
        <v>3</v>
      </c>
      <c r="AZ48" s="26">
        <v>4</v>
      </c>
      <c r="BA48" s="26"/>
      <c r="BB48" s="26"/>
    </row>
    <row r="49" spans="1:54" s="7" customFormat="1" ht="46.5" customHeight="1">
      <c r="A49" s="29" t="s">
        <v>85</v>
      </c>
      <c r="B49" s="41" t="s">
        <v>86</v>
      </c>
      <c r="C49" s="30"/>
      <c r="D49" s="31">
        <f>SUM(D50:D59)</f>
        <v>700</v>
      </c>
      <c r="E49" s="31">
        <f aca="true" t="shared" si="23" ref="E49:BB49">SUM(E50:E59)</f>
        <v>395</v>
      </c>
      <c r="F49" s="31">
        <f t="shared" si="23"/>
        <v>165</v>
      </c>
      <c r="G49" s="31">
        <f t="shared" si="23"/>
        <v>150</v>
      </c>
      <c r="H49" s="31">
        <f t="shared" si="23"/>
        <v>15</v>
      </c>
      <c r="I49" s="31">
        <f t="shared" si="23"/>
        <v>0</v>
      </c>
      <c r="J49" s="31">
        <f t="shared" si="23"/>
        <v>45</v>
      </c>
      <c r="K49" s="31">
        <f t="shared" si="23"/>
        <v>0</v>
      </c>
      <c r="L49" s="31">
        <f t="shared" si="23"/>
        <v>90</v>
      </c>
      <c r="M49" s="31">
        <f t="shared" si="23"/>
        <v>0</v>
      </c>
      <c r="N49" s="31">
        <f>SUM(N50:N59)</f>
        <v>80</v>
      </c>
      <c r="O49" s="31">
        <f>SUM(O50:O59)</f>
        <v>305</v>
      </c>
      <c r="P49" s="31">
        <f t="shared" si="23"/>
        <v>0</v>
      </c>
      <c r="Q49" s="31">
        <f t="shared" si="23"/>
        <v>0</v>
      </c>
      <c r="R49" s="31">
        <f t="shared" si="23"/>
        <v>0</v>
      </c>
      <c r="S49" s="31">
        <f t="shared" si="23"/>
        <v>0</v>
      </c>
      <c r="T49" s="31">
        <f t="shared" si="23"/>
        <v>0</v>
      </c>
      <c r="U49" s="31">
        <f t="shared" si="23"/>
        <v>0</v>
      </c>
      <c r="V49" s="31">
        <f t="shared" si="23"/>
        <v>0</v>
      </c>
      <c r="W49" s="31">
        <f t="shared" si="23"/>
        <v>0</v>
      </c>
      <c r="X49" s="31">
        <f t="shared" si="23"/>
        <v>0</v>
      </c>
      <c r="Y49" s="31">
        <f t="shared" si="23"/>
        <v>0</v>
      </c>
      <c r="Z49" s="31">
        <f t="shared" si="23"/>
        <v>0</v>
      </c>
      <c r="AA49" s="31">
        <f t="shared" si="23"/>
        <v>0</v>
      </c>
      <c r="AB49" s="31">
        <f t="shared" si="23"/>
        <v>30</v>
      </c>
      <c r="AC49" s="31">
        <f t="shared" si="23"/>
        <v>15</v>
      </c>
      <c r="AD49" s="31">
        <f t="shared" si="23"/>
        <v>5</v>
      </c>
      <c r="AE49" s="31">
        <f t="shared" si="23"/>
        <v>50</v>
      </c>
      <c r="AF49" s="31">
        <f t="shared" si="23"/>
        <v>75</v>
      </c>
      <c r="AG49" s="31">
        <f t="shared" si="23"/>
        <v>75</v>
      </c>
      <c r="AH49" s="31">
        <f t="shared" si="23"/>
        <v>45</v>
      </c>
      <c r="AI49" s="31">
        <f t="shared" si="23"/>
        <v>205</v>
      </c>
      <c r="AJ49" s="31">
        <f t="shared" si="23"/>
        <v>60</v>
      </c>
      <c r="AK49" s="31">
        <f t="shared" si="23"/>
        <v>60</v>
      </c>
      <c r="AL49" s="31">
        <f t="shared" si="23"/>
        <v>30</v>
      </c>
      <c r="AM49" s="31">
        <f t="shared" si="23"/>
        <v>50</v>
      </c>
      <c r="AN49" s="31">
        <f t="shared" si="23"/>
        <v>0</v>
      </c>
      <c r="AO49" s="31">
        <f t="shared" si="23"/>
        <v>0</v>
      </c>
      <c r="AP49" s="31">
        <f t="shared" si="23"/>
        <v>0</v>
      </c>
      <c r="AQ49" s="31">
        <f t="shared" si="23"/>
        <v>0</v>
      </c>
      <c r="AR49" s="31">
        <f t="shared" si="23"/>
        <v>0</v>
      </c>
      <c r="AS49" s="31">
        <f t="shared" si="23"/>
        <v>0</v>
      </c>
      <c r="AT49" s="31">
        <f t="shared" si="23"/>
        <v>0</v>
      </c>
      <c r="AU49" s="31">
        <f t="shared" si="23"/>
        <v>4</v>
      </c>
      <c r="AV49" s="31">
        <f t="shared" si="23"/>
        <v>16</v>
      </c>
      <c r="AW49" s="31">
        <f t="shared" si="23"/>
        <v>8</v>
      </c>
      <c r="AX49" s="31">
        <f t="shared" si="23"/>
        <v>0</v>
      </c>
      <c r="AY49" s="31">
        <f t="shared" si="23"/>
        <v>15.4</v>
      </c>
      <c r="AZ49" s="31">
        <f t="shared" si="23"/>
        <v>28</v>
      </c>
      <c r="BA49" s="31">
        <f t="shared" si="23"/>
        <v>0</v>
      </c>
      <c r="BB49" s="31">
        <f t="shared" si="23"/>
        <v>0</v>
      </c>
    </row>
    <row r="50" spans="1:54" s="7" customFormat="1" ht="35.25">
      <c r="A50" s="14" t="s">
        <v>10</v>
      </c>
      <c r="B50" s="60" t="s">
        <v>150</v>
      </c>
      <c r="C50" s="18" t="s">
        <v>186</v>
      </c>
      <c r="D50" s="23">
        <f>SUM(E50,O50)</f>
        <v>75</v>
      </c>
      <c r="E50" s="23">
        <f>SUM(F50:G50,N50)</f>
        <v>35</v>
      </c>
      <c r="F50" s="24">
        <f>SUM(P50,T50,X50,AB50,AF50,AJ50,AN50)</f>
        <v>15</v>
      </c>
      <c r="G50" s="24">
        <f>SUM(Q50,U50,Y50,AC50,AG50,AK50,AO50)</f>
        <v>15</v>
      </c>
      <c r="H50" s="25"/>
      <c r="I50" s="25"/>
      <c r="J50" s="25"/>
      <c r="K50" s="25"/>
      <c r="L50" s="25">
        <v>15</v>
      </c>
      <c r="M50" s="25"/>
      <c r="N50" s="57">
        <f aca="true" t="shared" si="24" ref="N50:N59">SUM(R50,V50,Z50,AD50,AH50,AL50,AP50)</f>
        <v>5</v>
      </c>
      <c r="O50" s="23">
        <f aca="true" t="shared" si="25" ref="O50:O59">SUM(S50,W50,AA50,AE50,AI50,AM50,AQ50)</f>
        <v>40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139">
        <v>15</v>
      </c>
      <c r="AC50" s="139">
        <v>15</v>
      </c>
      <c r="AD50" s="26">
        <v>5</v>
      </c>
      <c r="AE50" s="26">
        <v>40</v>
      </c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53"/>
      <c r="AR50" s="52"/>
      <c r="AS50" s="26"/>
      <c r="AT50" s="26"/>
      <c r="AU50" s="139">
        <v>3</v>
      </c>
      <c r="AV50" s="26"/>
      <c r="AW50" s="26"/>
      <c r="AX50" s="54"/>
      <c r="AY50" s="55">
        <v>1</v>
      </c>
      <c r="AZ50" s="26">
        <v>3</v>
      </c>
      <c r="BA50" s="26"/>
      <c r="BB50" s="26"/>
    </row>
    <row r="51" spans="1:54" s="7" customFormat="1" ht="35.25">
      <c r="A51" s="14" t="s">
        <v>9</v>
      </c>
      <c r="B51" s="60" t="s">
        <v>151</v>
      </c>
      <c r="C51" s="18" t="s">
        <v>189</v>
      </c>
      <c r="D51" s="23">
        <f aca="true" t="shared" si="26" ref="D51:D59">SUM(E51,O51)</f>
        <v>50</v>
      </c>
      <c r="E51" s="23">
        <f aca="true" t="shared" si="27" ref="E51:E59">SUM(F51:G51,N51)</f>
        <v>35</v>
      </c>
      <c r="F51" s="24">
        <f aca="true" t="shared" si="28" ref="F51:F59">SUM(P51,T51,X51,AB51,AF51,AJ51,AN51)</f>
        <v>15</v>
      </c>
      <c r="G51" s="24">
        <f aca="true" t="shared" si="29" ref="G51:G59">SUM(Q51,U51,Y51,AC51,AG51,AK51,AO51)</f>
        <v>15</v>
      </c>
      <c r="H51" s="25"/>
      <c r="I51" s="25"/>
      <c r="J51" s="25"/>
      <c r="K51" s="25"/>
      <c r="L51" s="25">
        <v>15</v>
      </c>
      <c r="M51" s="25"/>
      <c r="N51" s="57">
        <f t="shared" si="24"/>
        <v>5</v>
      </c>
      <c r="O51" s="23">
        <f t="shared" si="25"/>
        <v>15</v>
      </c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139">
        <v>15</v>
      </c>
      <c r="AG51" s="139">
        <v>15</v>
      </c>
      <c r="AH51" s="26">
        <v>5</v>
      </c>
      <c r="AI51" s="26">
        <v>15</v>
      </c>
      <c r="AJ51" s="26"/>
      <c r="AK51" s="26"/>
      <c r="AL51" s="26"/>
      <c r="AM51" s="26"/>
      <c r="AN51" s="26"/>
      <c r="AO51" s="26"/>
      <c r="AP51" s="26"/>
      <c r="AQ51" s="53"/>
      <c r="AR51" s="52"/>
      <c r="AS51" s="26"/>
      <c r="AT51" s="26"/>
      <c r="AU51" s="26"/>
      <c r="AV51" s="139">
        <v>2</v>
      </c>
      <c r="AW51" s="26"/>
      <c r="AX51" s="54"/>
      <c r="AY51" s="55">
        <f aca="true" t="shared" si="30" ref="AY51:AY59">SUM(E51)/25</f>
        <v>1.4</v>
      </c>
      <c r="AZ51" s="26">
        <v>2</v>
      </c>
      <c r="BA51" s="26"/>
      <c r="BB51" s="26"/>
    </row>
    <row r="52" spans="1:54" s="7" customFormat="1" ht="35.25">
      <c r="A52" s="14" t="s">
        <v>8</v>
      </c>
      <c r="B52" s="60" t="s">
        <v>111</v>
      </c>
      <c r="C52" s="18" t="s">
        <v>189</v>
      </c>
      <c r="D52" s="23">
        <f t="shared" si="26"/>
        <v>25</v>
      </c>
      <c r="E52" s="23">
        <f t="shared" si="27"/>
        <v>15</v>
      </c>
      <c r="F52" s="24">
        <f t="shared" si="28"/>
        <v>15</v>
      </c>
      <c r="G52" s="24">
        <f t="shared" si="29"/>
        <v>0</v>
      </c>
      <c r="H52" s="25"/>
      <c r="I52" s="25"/>
      <c r="J52" s="25"/>
      <c r="K52" s="25"/>
      <c r="L52" s="25"/>
      <c r="M52" s="25"/>
      <c r="N52" s="57">
        <f t="shared" si="24"/>
        <v>0</v>
      </c>
      <c r="O52" s="23">
        <f t="shared" si="25"/>
        <v>10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139">
        <v>15</v>
      </c>
      <c r="AG52" s="26"/>
      <c r="AH52" s="26"/>
      <c r="AI52" s="26">
        <v>10</v>
      </c>
      <c r="AJ52" s="26"/>
      <c r="AK52" s="26"/>
      <c r="AL52" s="26"/>
      <c r="AM52" s="26"/>
      <c r="AN52" s="26"/>
      <c r="AO52" s="26"/>
      <c r="AP52" s="26"/>
      <c r="AQ52" s="53"/>
      <c r="AR52" s="52"/>
      <c r="AS52" s="26"/>
      <c r="AT52" s="26"/>
      <c r="AU52" s="26"/>
      <c r="AV52" s="139">
        <v>1</v>
      </c>
      <c r="AW52" s="26"/>
      <c r="AX52" s="54"/>
      <c r="AY52" s="55">
        <f t="shared" si="30"/>
        <v>0.6</v>
      </c>
      <c r="AZ52" s="26">
        <v>1</v>
      </c>
      <c r="BA52" s="26"/>
      <c r="BB52" s="26"/>
    </row>
    <row r="53" spans="1:54" s="7" customFormat="1" ht="35.25">
      <c r="A53" s="14" t="s">
        <v>7</v>
      </c>
      <c r="B53" s="60" t="s">
        <v>99</v>
      </c>
      <c r="C53" s="18" t="s">
        <v>193</v>
      </c>
      <c r="D53" s="23">
        <f t="shared" si="26"/>
        <v>50</v>
      </c>
      <c r="E53" s="23">
        <f t="shared" si="27"/>
        <v>40</v>
      </c>
      <c r="F53" s="24">
        <f t="shared" si="28"/>
        <v>15</v>
      </c>
      <c r="G53" s="24">
        <f t="shared" si="29"/>
        <v>15</v>
      </c>
      <c r="H53" s="25">
        <v>15</v>
      </c>
      <c r="I53" s="25"/>
      <c r="J53" s="25"/>
      <c r="K53" s="25"/>
      <c r="L53" s="25"/>
      <c r="M53" s="25"/>
      <c r="N53" s="57">
        <f t="shared" si="24"/>
        <v>10</v>
      </c>
      <c r="O53" s="23">
        <f t="shared" si="25"/>
        <v>10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139">
        <v>15</v>
      </c>
      <c r="AK53" s="139">
        <v>15</v>
      </c>
      <c r="AL53" s="26">
        <v>10</v>
      </c>
      <c r="AM53" s="26">
        <v>10</v>
      </c>
      <c r="AN53" s="26"/>
      <c r="AO53" s="26"/>
      <c r="AP53" s="26"/>
      <c r="AQ53" s="53"/>
      <c r="AR53" s="52"/>
      <c r="AS53" s="26"/>
      <c r="AT53" s="26"/>
      <c r="AU53" s="26"/>
      <c r="AV53" s="26"/>
      <c r="AW53" s="139">
        <v>2</v>
      </c>
      <c r="AX53" s="54"/>
      <c r="AY53" s="55">
        <f t="shared" si="30"/>
        <v>1.6</v>
      </c>
      <c r="AZ53" s="26">
        <v>2</v>
      </c>
      <c r="BA53" s="26"/>
      <c r="BB53" s="26"/>
    </row>
    <row r="54" spans="1:54" s="7" customFormat="1" ht="35.25">
      <c r="A54" s="14" t="s">
        <v>6</v>
      </c>
      <c r="B54" s="60" t="s">
        <v>112</v>
      </c>
      <c r="C54" s="18" t="s">
        <v>192</v>
      </c>
      <c r="D54" s="23">
        <f t="shared" si="26"/>
        <v>100</v>
      </c>
      <c r="E54" s="23">
        <f t="shared" si="27"/>
        <v>40</v>
      </c>
      <c r="F54" s="24">
        <f t="shared" si="28"/>
        <v>15</v>
      </c>
      <c r="G54" s="24">
        <f t="shared" si="29"/>
        <v>15</v>
      </c>
      <c r="H54" s="25"/>
      <c r="I54" s="25"/>
      <c r="J54" s="25"/>
      <c r="K54" s="25"/>
      <c r="L54" s="25">
        <v>15</v>
      </c>
      <c r="M54" s="25"/>
      <c r="N54" s="57">
        <f t="shared" si="24"/>
        <v>10</v>
      </c>
      <c r="O54" s="23">
        <f t="shared" si="25"/>
        <v>60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139">
        <v>15</v>
      </c>
      <c r="AG54" s="139">
        <v>15</v>
      </c>
      <c r="AH54" s="26">
        <v>10</v>
      </c>
      <c r="AI54" s="26">
        <v>60</v>
      </c>
      <c r="AJ54" s="26"/>
      <c r="AK54" s="26"/>
      <c r="AL54" s="26"/>
      <c r="AM54" s="26"/>
      <c r="AN54" s="26"/>
      <c r="AO54" s="26"/>
      <c r="AP54" s="26"/>
      <c r="AQ54" s="53"/>
      <c r="AR54" s="52"/>
      <c r="AS54" s="26"/>
      <c r="AT54" s="26"/>
      <c r="AU54" s="26"/>
      <c r="AV54" s="139">
        <v>4</v>
      </c>
      <c r="AW54" s="26"/>
      <c r="AX54" s="54"/>
      <c r="AY54" s="55">
        <f t="shared" si="30"/>
        <v>1.6</v>
      </c>
      <c r="AZ54" s="26">
        <v>4</v>
      </c>
      <c r="BA54" s="26"/>
      <c r="BB54" s="26"/>
    </row>
    <row r="55" spans="1:54" s="7" customFormat="1" ht="35.25">
      <c r="A55" s="14" t="s">
        <v>5</v>
      </c>
      <c r="B55" s="60" t="s">
        <v>113</v>
      </c>
      <c r="C55" s="18" t="s">
        <v>189</v>
      </c>
      <c r="D55" s="23">
        <f t="shared" si="26"/>
        <v>100</v>
      </c>
      <c r="E55" s="23">
        <f t="shared" si="27"/>
        <v>40</v>
      </c>
      <c r="F55" s="24">
        <f t="shared" si="28"/>
        <v>15</v>
      </c>
      <c r="G55" s="24">
        <f t="shared" si="29"/>
        <v>15</v>
      </c>
      <c r="H55" s="25"/>
      <c r="I55" s="25"/>
      <c r="J55" s="25"/>
      <c r="K55" s="25"/>
      <c r="L55" s="25">
        <v>15</v>
      </c>
      <c r="M55" s="25"/>
      <c r="N55" s="57">
        <f t="shared" si="24"/>
        <v>10</v>
      </c>
      <c r="O55" s="23">
        <f t="shared" si="25"/>
        <v>60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139">
        <v>15</v>
      </c>
      <c r="AG55" s="139">
        <v>15</v>
      </c>
      <c r="AH55" s="26">
        <v>10</v>
      </c>
      <c r="AI55" s="26">
        <v>60</v>
      </c>
      <c r="AJ55" s="26"/>
      <c r="AK55" s="26"/>
      <c r="AL55" s="26"/>
      <c r="AM55" s="26"/>
      <c r="AN55" s="26"/>
      <c r="AO55" s="26"/>
      <c r="AP55" s="26"/>
      <c r="AQ55" s="53"/>
      <c r="AR55" s="52"/>
      <c r="AS55" s="26"/>
      <c r="AT55" s="26"/>
      <c r="AU55" s="26"/>
      <c r="AV55" s="139">
        <v>4</v>
      </c>
      <c r="AW55" s="26"/>
      <c r="AX55" s="54"/>
      <c r="AY55" s="55">
        <f t="shared" si="30"/>
        <v>1.6</v>
      </c>
      <c r="AZ55" s="26">
        <v>4</v>
      </c>
      <c r="BA55" s="26"/>
      <c r="BB55" s="26"/>
    </row>
    <row r="56" spans="1:54" s="7" customFormat="1" ht="35.25">
      <c r="A56" s="14" t="s">
        <v>20</v>
      </c>
      <c r="B56" s="60" t="s">
        <v>114</v>
      </c>
      <c r="C56" s="18" t="s">
        <v>193</v>
      </c>
      <c r="D56" s="23">
        <f t="shared" si="26"/>
        <v>75</v>
      </c>
      <c r="E56" s="23">
        <f t="shared" si="27"/>
        <v>55</v>
      </c>
      <c r="F56" s="24">
        <f t="shared" si="28"/>
        <v>30</v>
      </c>
      <c r="G56" s="24">
        <f t="shared" si="29"/>
        <v>15</v>
      </c>
      <c r="H56" s="25"/>
      <c r="I56" s="25"/>
      <c r="J56" s="25"/>
      <c r="K56" s="25"/>
      <c r="L56" s="25">
        <v>15</v>
      </c>
      <c r="M56" s="25"/>
      <c r="N56" s="57">
        <f t="shared" si="24"/>
        <v>10</v>
      </c>
      <c r="O56" s="23">
        <f t="shared" si="25"/>
        <v>20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139">
        <v>30</v>
      </c>
      <c r="AK56" s="139">
        <v>15</v>
      </c>
      <c r="AL56" s="26">
        <v>10</v>
      </c>
      <c r="AM56" s="26">
        <v>20</v>
      </c>
      <c r="AN56" s="26"/>
      <c r="AO56" s="26"/>
      <c r="AP56" s="26"/>
      <c r="AQ56" s="53"/>
      <c r="AR56" s="52"/>
      <c r="AS56" s="26"/>
      <c r="AT56" s="26"/>
      <c r="AU56" s="26"/>
      <c r="AV56" s="26"/>
      <c r="AW56" s="139">
        <v>3</v>
      </c>
      <c r="AX56" s="54"/>
      <c r="AY56" s="55">
        <f t="shared" si="30"/>
        <v>2.2</v>
      </c>
      <c r="AZ56" s="26">
        <v>3</v>
      </c>
      <c r="BA56" s="26"/>
      <c r="BB56" s="26"/>
    </row>
    <row r="57" spans="1:54" s="7" customFormat="1" ht="35.25">
      <c r="A57" s="14" t="s">
        <v>21</v>
      </c>
      <c r="B57" s="144" t="s">
        <v>152</v>
      </c>
      <c r="C57" s="18" t="s">
        <v>192</v>
      </c>
      <c r="D57" s="23">
        <f t="shared" si="26"/>
        <v>100</v>
      </c>
      <c r="E57" s="23">
        <f t="shared" si="27"/>
        <v>45</v>
      </c>
      <c r="F57" s="24">
        <f t="shared" si="28"/>
        <v>15</v>
      </c>
      <c r="G57" s="24">
        <f t="shared" si="29"/>
        <v>15</v>
      </c>
      <c r="H57" s="25"/>
      <c r="I57" s="25"/>
      <c r="J57" s="25">
        <v>15</v>
      </c>
      <c r="K57" s="25"/>
      <c r="L57" s="25"/>
      <c r="M57" s="25"/>
      <c r="N57" s="57">
        <f t="shared" si="24"/>
        <v>15</v>
      </c>
      <c r="O57" s="23">
        <f t="shared" si="25"/>
        <v>55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139">
        <v>15</v>
      </c>
      <c r="AG57" s="139">
        <v>15</v>
      </c>
      <c r="AH57" s="26">
        <v>15</v>
      </c>
      <c r="AI57" s="26">
        <v>55</v>
      </c>
      <c r="AJ57" s="26"/>
      <c r="AK57" s="26"/>
      <c r="AL57" s="26"/>
      <c r="AM57" s="26"/>
      <c r="AN57" s="26"/>
      <c r="AO57" s="26"/>
      <c r="AP57" s="26"/>
      <c r="AQ57" s="53"/>
      <c r="AR57" s="52"/>
      <c r="AS57" s="26"/>
      <c r="AT57" s="26"/>
      <c r="AU57" s="26"/>
      <c r="AV57" s="139">
        <v>4</v>
      </c>
      <c r="AW57" s="26"/>
      <c r="AX57" s="54"/>
      <c r="AY57" s="55">
        <f t="shared" si="30"/>
        <v>1.8</v>
      </c>
      <c r="AZ57" s="26">
        <v>4</v>
      </c>
      <c r="BA57" s="26"/>
      <c r="BB57" s="26"/>
    </row>
    <row r="58" spans="1:54" s="7" customFormat="1" ht="35.25">
      <c r="A58" s="14" t="s">
        <v>22</v>
      </c>
      <c r="B58" s="60" t="s">
        <v>153</v>
      </c>
      <c r="C58" s="18" t="s">
        <v>182</v>
      </c>
      <c r="D58" s="23">
        <f t="shared" si="26"/>
        <v>75</v>
      </c>
      <c r="E58" s="23">
        <f t="shared" si="27"/>
        <v>55</v>
      </c>
      <c r="F58" s="24">
        <f t="shared" si="28"/>
        <v>15</v>
      </c>
      <c r="G58" s="24">
        <f t="shared" si="29"/>
        <v>30</v>
      </c>
      <c r="H58" s="25"/>
      <c r="I58" s="25"/>
      <c r="J58" s="25">
        <v>30</v>
      </c>
      <c r="K58" s="25"/>
      <c r="L58" s="25"/>
      <c r="M58" s="25"/>
      <c r="N58" s="57">
        <f t="shared" si="24"/>
        <v>10</v>
      </c>
      <c r="O58" s="23">
        <f t="shared" si="25"/>
        <v>20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139">
        <v>15</v>
      </c>
      <c r="AK58" s="139">
        <v>30</v>
      </c>
      <c r="AL58" s="26">
        <v>10</v>
      </c>
      <c r="AM58" s="26">
        <v>20</v>
      </c>
      <c r="AN58" s="26"/>
      <c r="AO58" s="26"/>
      <c r="AP58" s="26"/>
      <c r="AQ58" s="53"/>
      <c r="AR58" s="52"/>
      <c r="AS58" s="26"/>
      <c r="AT58" s="26"/>
      <c r="AU58" s="26"/>
      <c r="AV58" s="26"/>
      <c r="AW58" s="139">
        <v>3</v>
      </c>
      <c r="AX58" s="54"/>
      <c r="AY58" s="55">
        <f t="shared" si="30"/>
        <v>2.2</v>
      </c>
      <c r="AZ58" s="26">
        <v>3</v>
      </c>
      <c r="BA58" s="26"/>
      <c r="BB58" s="26"/>
    </row>
    <row r="59" spans="1:54" s="7" customFormat="1" ht="35.25">
      <c r="A59" s="86" t="s">
        <v>23</v>
      </c>
      <c r="B59" s="145" t="s">
        <v>115</v>
      </c>
      <c r="C59" s="18" t="s">
        <v>194</v>
      </c>
      <c r="D59" s="23">
        <f t="shared" si="26"/>
        <v>50</v>
      </c>
      <c r="E59" s="23">
        <f t="shared" si="27"/>
        <v>35</v>
      </c>
      <c r="F59" s="24">
        <f t="shared" si="28"/>
        <v>15</v>
      </c>
      <c r="G59" s="24">
        <f t="shared" si="29"/>
        <v>15</v>
      </c>
      <c r="H59" s="25"/>
      <c r="I59" s="25"/>
      <c r="J59" s="25"/>
      <c r="K59" s="25"/>
      <c r="L59" s="25">
        <v>15</v>
      </c>
      <c r="M59" s="25"/>
      <c r="N59" s="57">
        <f t="shared" si="24"/>
        <v>5</v>
      </c>
      <c r="O59" s="23">
        <f t="shared" si="25"/>
        <v>15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139">
        <v>15</v>
      </c>
      <c r="AC59" s="26"/>
      <c r="AD59" s="26"/>
      <c r="AE59" s="26">
        <v>10</v>
      </c>
      <c r="AF59" s="26"/>
      <c r="AG59" s="139">
        <v>15</v>
      </c>
      <c r="AH59" s="26">
        <v>5</v>
      </c>
      <c r="AI59" s="26">
        <v>5</v>
      </c>
      <c r="AJ59" s="26"/>
      <c r="AK59" s="26"/>
      <c r="AL59" s="26"/>
      <c r="AM59" s="26"/>
      <c r="AN59" s="26"/>
      <c r="AO59" s="26"/>
      <c r="AP59" s="26"/>
      <c r="AQ59" s="53"/>
      <c r="AR59" s="52"/>
      <c r="AS59" s="26"/>
      <c r="AT59" s="26"/>
      <c r="AU59" s="139">
        <v>1</v>
      </c>
      <c r="AV59" s="139">
        <v>1</v>
      </c>
      <c r="AW59" s="26"/>
      <c r="AX59" s="54"/>
      <c r="AY59" s="55">
        <f t="shared" si="30"/>
        <v>1.4</v>
      </c>
      <c r="AZ59" s="26">
        <v>2</v>
      </c>
      <c r="BA59" s="26"/>
      <c r="BB59" s="26"/>
    </row>
    <row r="60" spans="1:54" s="8" customFormat="1" ht="45.75">
      <c r="A60" s="13" t="s">
        <v>29</v>
      </c>
      <c r="B60" s="16" t="s">
        <v>100</v>
      </c>
      <c r="C60" s="13"/>
      <c r="D60" s="22"/>
      <c r="E60" s="22"/>
      <c r="F60" s="27"/>
      <c r="G60" s="27"/>
      <c r="H60" s="27"/>
      <c r="I60" s="27"/>
      <c r="J60" s="27"/>
      <c r="K60" s="27"/>
      <c r="L60" s="27"/>
      <c r="M60" s="27"/>
      <c r="N60" s="27"/>
      <c r="O60" s="22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87"/>
      <c r="AR60" s="95"/>
      <c r="AS60" s="27"/>
      <c r="AT60" s="27"/>
      <c r="AU60" s="27"/>
      <c r="AV60" s="27"/>
      <c r="AW60" s="27"/>
      <c r="AX60" s="96"/>
      <c r="AY60" s="90"/>
      <c r="AZ60" s="27"/>
      <c r="BA60" s="27"/>
      <c r="BB60" s="27"/>
    </row>
    <row r="61" spans="1:54" s="8" customFormat="1" ht="45.75">
      <c r="A61" s="13" t="s">
        <v>65</v>
      </c>
      <c r="B61" s="16" t="s">
        <v>101</v>
      </c>
      <c r="C61" s="13"/>
      <c r="D61" s="31">
        <f>SUM(D62:D67)</f>
        <v>850</v>
      </c>
      <c r="E61" s="31">
        <f aca="true" t="shared" si="31" ref="E61:BB61">SUM(E62:E67)</f>
        <v>130</v>
      </c>
      <c r="F61" s="31">
        <f t="shared" si="31"/>
        <v>0</v>
      </c>
      <c r="G61" s="31">
        <f t="shared" si="31"/>
        <v>105</v>
      </c>
      <c r="H61" s="31">
        <f t="shared" si="31"/>
        <v>0</v>
      </c>
      <c r="I61" s="31">
        <f t="shared" si="31"/>
        <v>0</v>
      </c>
      <c r="J61" s="31">
        <f t="shared" si="31"/>
        <v>0</v>
      </c>
      <c r="K61" s="31">
        <f t="shared" si="31"/>
        <v>75</v>
      </c>
      <c r="L61" s="31">
        <f t="shared" si="31"/>
        <v>30</v>
      </c>
      <c r="M61" s="31">
        <f t="shared" si="31"/>
        <v>0</v>
      </c>
      <c r="N61" s="31">
        <f>SUM(N62:N67)</f>
        <v>25</v>
      </c>
      <c r="O61" s="31">
        <f>SUM(O62:O67)</f>
        <v>720</v>
      </c>
      <c r="P61" s="31">
        <f t="shared" si="31"/>
        <v>0</v>
      </c>
      <c r="Q61" s="31">
        <f t="shared" si="31"/>
        <v>0</v>
      </c>
      <c r="R61" s="31">
        <f t="shared" si="31"/>
        <v>0</v>
      </c>
      <c r="S61" s="31">
        <f t="shared" si="31"/>
        <v>0</v>
      </c>
      <c r="T61" s="31">
        <f t="shared" si="31"/>
        <v>0</v>
      </c>
      <c r="U61" s="31">
        <f t="shared" si="31"/>
        <v>0</v>
      </c>
      <c r="V61" s="31">
        <f t="shared" si="31"/>
        <v>0</v>
      </c>
      <c r="W61" s="31">
        <f t="shared" si="31"/>
        <v>125</v>
      </c>
      <c r="X61" s="31">
        <f t="shared" si="31"/>
        <v>0</v>
      </c>
      <c r="Y61" s="31">
        <f t="shared" si="31"/>
        <v>0</v>
      </c>
      <c r="Z61" s="31">
        <f t="shared" si="31"/>
        <v>0</v>
      </c>
      <c r="AA61" s="31">
        <f t="shared" si="31"/>
        <v>0</v>
      </c>
      <c r="AB61" s="31">
        <f t="shared" si="31"/>
        <v>0</v>
      </c>
      <c r="AC61" s="31">
        <f t="shared" si="31"/>
        <v>0</v>
      </c>
      <c r="AD61" s="31">
        <f t="shared" si="31"/>
        <v>0</v>
      </c>
      <c r="AE61" s="31">
        <f t="shared" si="31"/>
        <v>125</v>
      </c>
      <c r="AF61" s="31">
        <f t="shared" si="31"/>
        <v>0</v>
      </c>
      <c r="AG61" s="31">
        <f t="shared" si="31"/>
        <v>0</v>
      </c>
      <c r="AH61" s="31">
        <f t="shared" si="31"/>
        <v>0</v>
      </c>
      <c r="AI61" s="31">
        <f t="shared" si="31"/>
        <v>0</v>
      </c>
      <c r="AJ61" s="31">
        <f t="shared" si="31"/>
        <v>0</v>
      </c>
      <c r="AK61" s="31">
        <f t="shared" si="31"/>
        <v>45</v>
      </c>
      <c r="AL61" s="31">
        <f t="shared" si="31"/>
        <v>10</v>
      </c>
      <c r="AM61" s="31">
        <f t="shared" si="31"/>
        <v>170</v>
      </c>
      <c r="AN61" s="31">
        <f t="shared" si="31"/>
        <v>0</v>
      </c>
      <c r="AO61" s="31">
        <f t="shared" si="31"/>
        <v>60</v>
      </c>
      <c r="AP61" s="31">
        <f t="shared" si="31"/>
        <v>15</v>
      </c>
      <c r="AQ61" s="31">
        <f t="shared" si="31"/>
        <v>300</v>
      </c>
      <c r="AR61" s="31">
        <f t="shared" si="31"/>
        <v>0</v>
      </c>
      <c r="AS61" s="31">
        <f t="shared" si="31"/>
        <v>5</v>
      </c>
      <c r="AT61" s="31">
        <f t="shared" si="31"/>
        <v>0</v>
      </c>
      <c r="AU61" s="31">
        <f t="shared" si="31"/>
        <v>5</v>
      </c>
      <c r="AV61" s="31">
        <f t="shared" si="31"/>
        <v>0</v>
      </c>
      <c r="AW61" s="31">
        <f t="shared" si="31"/>
        <v>9</v>
      </c>
      <c r="AX61" s="31">
        <f t="shared" si="31"/>
        <v>15</v>
      </c>
      <c r="AY61" s="31">
        <f t="shared" si="31"/>
        <v>5.6</v>
      </c>
      <c r="AZ61" s="31">
        <f t="shared" si="31"/>
        <v>34</v>
      </c>
      <c r="BA61" s="31">
        <f t="shared" si="31"/>
        <v>0</v>
      </c>
      <c r="BB61" s="31">
        <f t="shared" si="31"/>
        <v>34</v>
      </c>
    </row>
    <row r="62" spans="1:54" s="7" customFormat="1" ht="35.25">
      <c r="A62" s="14" t="s">
        <v>10</v>
      </c>
      <c r="B62" s="42" t="s">
        <v>142</v>
      </c>
      <c r="C62" s="18" t="s">
        <v>182</v>
      </c>
      <c r="D62" s="23">
        <f aca="true" t="shared" si="32" ref="D62:D67">SUM(E62,O62)</f>
        <v>25</v>
      </c>
      <c r="E62" s="23">
        <f aca="true" t="shared" si="33" ref="E62:E67">SUM(F62:G62,N62)</f>
        <v>15</v>
      </c>
      <c r="F62" s="24">
        <f aca="true" t="shared" si="34" ref="F62:G67">SUM(P62,T62,X62,AB62,AF62,AJ62,AN62)</f>
        <v>0</v>
      </c>
      <c r="G62" s="24">
        <f t="shared" si="34"/>
        <v>15</v>
      </c>
      <c r="H62" s="25"/>
      <c r="I62" s="25"/>
      <c r="J62" s="25"/>
      <c r="K62" s="25">
        <v>15</v>
      </c>
      <c r="L62" s="61"/>
      <c r="M62" s="25"/>
      <c r="N62" s="57">
        <f aca="true" t="shared" si="35" ref="N62:O67">SUM(R62,V62,Z62,AD62,AH62,AL62,AP62)</f>
        <v>0</v>
      </c>
      <c r="O62" s="23">
        <f t="shared" si="35"/>
        <v>10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143">
        <v>15</v>
      </c>
      <c r="AL62" s="63"/>
      <c r="AM62" s="63">
        <v>10</v>
      </c>
      <c r="AN62" s="63"/>
      <c r="AO62" s="143"/>
      <c r="AP62" s="63"/>
      <c r="AQ62" s="89"/>
      <c r="AR62" s="52"/>
      <c r="AS62" s="26"/>
      <c r="AT62" s="26"/>
      <c r="AU62" s="26"/>
      <c r="AV62" s="26"/>
      <c r="AW62" s="143">
        <v>1</v>
      </c>
      <c r="AX62" s="140"/>
      <c r="AY62" s="55">
        <f>SUM(E62)/25</f>
        <v>0.6</v>
      </c>
      <c r="AZ62" s="26">
        <v>1</v>
      </c>
      <c r="BA62" s="26"/>
      <c r="BB62" s="26">
        <v>1</v>
      </c>
    </row>
    <row r="63" spans="1:54" s="7" customFormat="1" ht="35.25">
      <c r="A63" s="14" t="s">
        <v>9</v>
      </c>
      <c r="B63" s="42" t="s">
        <v>141</v>
      </c>
      <c r="C63" s="18" t="s">
        <v>181</v>
      </c>
      <c r="D63" s="23">
        <f t="shared" si="32"/>
        <v>375</v>
      </c>
      <c r="E63" s="23">
        <f t="shared" si="33"/>
        <v>75</v>
      </c>
      <c r="F63" s="24">
        <f t="shared" si="34"/>
        <v>0</v>
      </c>
      <c r="G63" s="24">
        <f t="shared" si="34"/>
        <v>60</v>
      </c>
      <c r="H63" s="25"/>
      <c r="I63" s="25"/>
      <c r="J63" s="25"/>
      <c r="K63" s="25">
        <v>60</v>
      </c>
      <c r="L63" s="61"/>
      <c r="M63" s="25"/>
      <c r="N63" s="57">
        <f t="shared" si="35"/>
        <v>15</v>
      </c>
      <c r="O63" s="23">
        <f t="shared" si="35"/>
        <v>300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139">
        <v>60</v>
      </c>
      <c r="AP63" s="26">
        <v>15</v>
      </c>
      <c r="AQ63" s="53">
        <v>300</v>
      </c>
      <c r="AR63" s="52"/>
      <c r="AS63" s="26"/>
      <c r="AT63" s="26"/>
      <c r="AU63" s="26"/>
      <c r="AV63" s="26"/>
      <c r="AW63" s="26"/>
      <c r="AX63" s="140">
        <v>15</v>
      </c>
      <c r="AY63" s="55">
        <f>SUM(E63)/25</f>
        <v>3</v>
      </c>
      <c r="AZ63" s="26">
        <v>15</v>
      </c>
      <c r="BA63" s="26"/>
      <c r="BB63" s="26">
        <v>15</v>
      </c>
    </row>
    <row r="64" spans="1:54" s="7" customFormat="1" ht="60" customHeight="1">
      <c r="A64" s="14" t="s">
        <v>8</v>
      </c>
      <c r="B64" s="42" t="s">
        <v>145</v>
      </c>
      <c r="C64" s="18" t="s">
        <v>187</v>
      </c>
      <c r="D64" s="23">
        <f t="shared" si="32"/>
        <v>125</v>
      </c>
      <c r="E64" s="23">
        <f t="shared" si="33"/>
        <v>0</v>
      </c>
      <c r="F64" s="24">
        <f t="shared" si="34"/>
        <v>0</v>
      </c>
      <c r="G64" s="24">
        <f t="shared" si="34"/>
        <v>0</v>
      </c>
      <c r="H64" s="25"/>
      <c r="I64" s="25"/>
      <c r="J64" s="25"/>
      <c r="K64" s="25"/>
      <c r="L64" s="25"/>
      <c r="M64" s="25"/>
      <c r="N64" s="57">
        <f t="shared" si="35"/>
        <v>0</v>
      </c>
      <c r="O64" s="23">
        <f t="shared" si="35"/>
        <v>125</v>
      </c>
      <c r="P64" s="26"/>
      <c r="Q64" s="26"/>
      <c r="R64" s="26"/>
      <c r="S64" s="26"/>
      <c r="T64" s="26"/>
      <c r="U64" s="26"/>
      <c r="V64" s="26"/>
      <c r="W64" s="26">
        <v>125</v>
      </c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53"/>
      <c r="AR64" s="52"/>
      <c r="AS64" s="139">
        <v>5</v>
      </c>
      <c r="AT64" s="26"/>
      <c r="AU64" s="26"/>
      <c r="AV64" s="26"/>
      <c r="AW64" s="26"/>
      <c r="AX64" s="54"/>
      <c r="AY64" s="55"/>
      <c r="AZ64" s="26">
        <v>5</v>
      </c>
      <c r="BA64" s="26"/>
      <c r="BB64" s="26">
        <v>5</v>
      </c>
    </row>
    <row r="65" spans="1:54" s="7" customFormat="1" ht="35.25">
      <c r="A65" s="14" t="s">
        <v>7</v>
      </c>
      <c r="B65" s="42" t="s">
        <v>146</v>
      </c>
      <c r="C65" s="18" t="s">
        <v>191</v>
      </c>
      <c r="D65" s="23">
        <f t="shared" si="32"/>
        <v>125</v>
      </c>
      <c r="E65" s="23">
        <f t="shared" si="33"/>
        <v>0</v>
      </c>
      <c r="F65" s="24">
        <f t="shared" si="34"/>
        <v>0</v>
      </c>
      <c r="G65" s="24">
        <f t="shared" si="34"/>
        <v>0</v>
      </c>
      <c r="H65" s="25"/>
      <c r="I65" s="25"/>
      <c r="J65" s="25"/>
      <c r="K65" s="25"/>
      <c r="L65" s="25"/>
      <c r="M65" s="25"/>
      <c r="N65" s="57">
        <f t="shared" si="35"/>
        <v>0</v>
      </c>
      <c r="O65" s="23">
        <f t="shared" si="35"/>
        <v>125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>
        <v>125</v>
      </c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53"/>
      <c r="AR65" s="52"/>
      <c r="AS65" s="26"/>
      <c r="AT65" s="26"/>
      <c r="AU65" s="139">
        <v>5</v>
      </c>
      <c r="AV65" s="26"/>
      <c r="AW65" s="26"/>
      <c r="AX65" s="54"/>
      <c r="AY65" s="55"/>
      <c r="AZ65" s="26">
        <v>5</v>
      </c>
      <c r="BA65" s="26"/>
      <c r="BB65" s="26">
        <v>5</v>
      </c>
    </row>
    <row r="66" spans="1:54" s="7" customFormat="1" ht="43.5" customHeight="1">
      <c r="A66" s="14" t="s">
        <v>6</v>
      </c>
      <c r="B66" s="15" t="s">
        <v>147</v>
      </c>
      <c r="C66" s="18" t="s">
        <v>182</v>
      </c>
      <c r="D66" s="23">
        <f t="shared" si="32"/>
        <v>125</v>
      </c>
      <c r="E66" s="23">
        <f t="shared" si="33"/>
        <v>0</v>
      </c>
      <c r="F66" s="24">
        <f t="shared" si="34"/>
        <v>0</v>
      </c>
      <c r="G66" s="24">
        <f t="shared" si="34"/>
        <v>0</v>
      </c>
      <c r="H66" s="25"/>
      <c r="I66" s="25"/>
      <c r="J66" s="25"/>
      <c r="K66" s="25"/>
      <c r="L66" s="25"/>
      <c r="M66" s="25"/>
      <c r="N66" s="57">
        <f t="shared" si="35"/>
        <v>0</v>
      </c>
      <c r="O66" s="23">
        <f t="shared" si="35"/>
        <v>125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>
        <v>125</v>
      </c>
      <c r="AN66" s="26"/>
      <c r="AO66" s="26"/>
      <c r="AP66" s="26"/>
      <c r="AQ66" s="53"/>
      <c r="AR66" s="52"/>
      <c r="AS66" s="26"/>
      <c r="AT66" s="26"/>
      <c r="AU66" s="26"/>
      <c r="AV66" s="26"/>
      <c r="AW66" s="139">
        <v>5</v>
      </c>
      <c r="AX66" s="54"/>
      <c r="AY66" s="55"/>
      <c r="AZ66" s="26">
        <v>5</v>
      </c>
      <c r="BA66" s="26"/>
      <c r="BB66" s="26">
        <v>5</v>
      </c>
    </row>
    <row r="67" spans="1:54" s="7" customFormat="1" ht="53.25" customHeight="1">
      <c r="A67" s="14" t="s">
        <v>5</v>
      </c>
      <c r="B67" s="45" t="s">
        <v>103</v>
      </c>
      <c r="C67" s="18" t="s">
        <v>182</v>
      </c>
      <c r="D67" s="23">
        <f t="shared" si="32"/>
        <v>75</v>
      </c>
      <c r="E67" s="23">
        <f t="shared" si="33"/>
        <v>40</v>
      </c>
      <c r="F67" s="24">
        <f t="shared" si="34"/>
        <v>0</v>
      </c>
      <c r="G67" s="24">
        <f t="shared" si="34"/>
        <v>30</v>
      </c>
      <c r="H67" s="25"/>
      <c r="I67" s="25"/>
      <c r="J67" s="25"/>
      <c r="K67" s="25"/>
      <c r="L67" s="25">
        <v>30</v>
      </c>
      <c r="M67" s="25"/>
      <c r="N67" s="57">
        <f t="shared" si="35"/>
        <v>10</v>
      </c>
      <c r="O67" s="23">
        <f t="shared" si="35"/>
        <v>35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139">
        <v>30</v>
      </c>
      <c r="AL67" s="26">
        <v>10</v>
      </c>
      <c r="AM67" s="26">
        <v>35</v>
      </c>
      <c r="AN67" s="26"/>
      <c r="AO67" s="26"/>
      <c r="AP67" s="26"/>
      <c r="AQ67" s="53"/>
      <c r="AR67" s="52"/>
      <c r="AS67" s="26"/>
      <c r="AT67" s="26"/>
      <c r="AU67" s="26"/>
      <c r="AV67" s="26"/>
      <c r="AW67" s="139">
        <v>3</v>
      </c>
      <c r="AX67" s="54"/>
      <c r="AY67" s="55">
        <v>2</v>
      </c>
      <c r="AZ67" s="26">
        <v>3</v>
      </c>
      <c r="BA67" s="26"/>
      <c r="BB67" s="26">
        <v>3</v>
      </c>
    </row>
    <row r="68" spans="1:54" s="8" customFormat="1" ht="45.75">
      <c r="A68" s="84" t="s">
        <v>66</v>
      </c>
      <c r="B68" s="85" t="s">
        <v>171</v>
      </c>
      <c r="C68" s="13"/>
      <c r="D68" s="22">
        <f>SUM(D69:D76)</f>
        <v>445</v>
      </c>
      <c r="E68" s="22">
        <f aca="true" t="shared" si="36" ref="E68:BB68">SUM(E69:E76)</f>
        <v>260</v>
      </c>
      <c r="F68" s="22">
        <f t="shared" si="36"/>
        <v>60</v>
      </c>
      <c r="G68" s="22">
        <f t="shared" si="36"/>
        <v>165</v>
      </c>
      <c r="H68" s="22">
        <f t="shared" si="36"/>
        <v>0</v>
      </c>
      <c r="I68" s="22">
        <f t="shared" si="36"/>
        <v>0</v>
      </c>
      <c r="J68" s="22">
        <f t="shared" si="36"/>
        <v>90</v>
      </c>
      <c r="K68" s="22">
        <f t="shared" si="36"/>
        <v>0</v>
      </c>
      <c r="L68" s="22">
        <f t="shared" si="36"/>
        <v>75</v>
      </c>
      <c r="M68" s="22">
        <f t="shared" si="36"/>
        <v>0</v>
      </c>
      <c r="N68" s="22">
        <f>SUM(N69:N76)</f>
        <v>35</v>
      </c>
      <c r="O68" s="22">
        <f>SUM(O69:O76)</f>
        <v>185</v>
      </c>
      <c r="P68" s="22">
        <f t="shared" si="36"/>
        <v>0</v>
      </c>
      <c r="Q68" s="22">
        <f t="shared" si="36"/>
        <v>0</v>
      </c>
      <c r="R68" s="22">
        <f t="shared" si="36"/>
        <v>0</v>
      </c>
      <c r="S68" s="22">
        <f t="shared" si="36"/>
        <v>0</v>
      </c>
      <c r="T68" s="22">
        <f t="shared" si="36"/>
        <v>0</v>
      </c>
      <c r="U68" s="22">
        <f t="shared" si="36"/>
        <v>0</v>
      </c>
      <c r="V68" s="22">
        <f t="shared" si="36"/>
        <v>0</v>
      </c>
      <c r="W68" s="22">
        <f t="shared" si="36"/>
        <v>0</v>
      </c>
      <c r="X68" s="22">
        <f t="shared" si="36"/>
        <v>0</v>
      </c>
      <c r="Y68" s="22">
        <f t="shared" si="36"/>
        <v>0</v>
      </c>
      <c r="Z68" s="22">
        <f t="shared" si="36"/>
        <v>0</v>
      </c>
      <c r="AA68" s="22">
        <f t="shared" si="36"/>
        <v>0</v>
      </c>
      <c r="AB68" s="22">
        <f t="shared" si="36"/>
        <v>0</v>
      </c>
      <c r="AC68" s="22">
        <f t="shared" si="36"/>
        <v>0</v>
      </c>
      <c r="AD68" s="22">
        <f t="shared" si="36"/>
        <v>0</v>
      </c>
      <c r="AE68" s="22">
        <f t="shared" si="36"/>
        <v>0</v>
      </c>
      <c r="AF68" s="22">
        <f t="shared" si="36"/>
        <v>15</v>
      </c>
      <c r="AG68" s="22">
        <f t="shared" si="36"/>
        <v>15</v>
      </c>
      <c r="AH68" s="22">
        <f t="shared" si="36"/>
        <v>5</v>
      </c>
      <c r="AI68" s="22">
        <f t="shared" si="36"/>
        <v>40</v>
      </c>
      <c r="AJ68" s="22">
        <f t="shared" si="36"/>
        <v>15</v>
      </c>
      <c r="AK68" s="22">
        <f t="shared" si="36"/>
        <v>45</v>
      </c>
      <c r="AL68" s="22">
        <f t="shared" si="36"/>
        <v>15</v>
      </c>
      <c r="AM68" s="22">
        <f t="shared" si="36"/>
        <v>85</v>
      </c>
      <c r="AN68" s="22">
        <f t="shared" si="36"/>
        <v>30</v>
      </c>
      <c r="AO68" s="22">
        <f t="shared" si="36"/>
        <v>105</v>
      </c>
      <c r="AP68" s="22">
        <f t="shared" si="36"/>
        <v>15</v>
      </c>
      <c r="AQ68" s="22">
        <f t="shared" si="36"/>
        <v>60</v>
      </c>
      <c r="AR68" s="22">
        <f t="shared" si="36"/>
        <v>0</v>
      </c>
      <c r="AS68" s="22">
        <f t="shared" si="36"/>
        <v>0</v>
      </c>
      <c r="AT68" s="22">
        <f t="shared" si="36"/>
        <v>0</v>
      </c>
      <c r="AU68" s="22">
        <f t="shared" si="36"/>
        <v>0</v>
      </c>
      <c r="AV68" s="22">
        <f t="shared" si="36"/>
        <v>3</v>
      </c>
      <c r="AW68" s="22">
        <f t="shared" si="36"/>
        <v>6</v>
      </c>
      <c r="AX68" s="22">
        <f t="shared" si="36"/>
        <v>8</v>
      </c>
      <c r="AY68" s="22">
        <f t="shared" si="36"/>
        <v>10.4</v>
      </c>
      <c r="AZ68" s="22">
        <f t="shared" si="36"/>
        <v>17</v>
      </c>
      <c r="BA68" s="22">
        <f t="shared" si="36"/>
        <v>0</v>
      </c>
      <c r="BB68" s="22">
        <f t="shared" si="36"/>
        <v>17</v>
      </c>
    </row>
    <row r="69" spans="1:54" s="7" customFormat="1" ht="35.25">
      <c r="A69" s="78" t="s">
        <v>10</v>
      </c>
      <c r="B69" s="79" t="s">
        <v>168</v>
      </c>
      <c r="C69" s="18" t="s">
        <v>195</v>
      </c>
      <c r="D69" s="23">
        <f>SUM(E69,O69)</f>
        <v>50</v>
      </c>
      <c r="E69" s="23">
        <f>SUM(F69:G69,N69)</f>
        <v>35</v>
      </c>
      <c r="F69" s="24">
        <f>SUM(P69,T69,X69,AB69,AF69,AJ69,AN69)</f>
        <v>15</v>
      </c>
      <c r="G69" s="24">
        <f>SUM(Q69,U69,Y69,AC69,AG69,AK69,AO69)</f>
        <v>15</v>
      </c>
      <c r="H69" s="25"/>
      <c r="I69" s="25"/>
      <c r="J69" s="25"/>
      <c r="K69" s="25"/>
      <c r="L69" s="25">
        <v>15</v>
      </c>
      <c r="M69" s="25"/>
      <c r="N69" s="57">
        <f>SUM(R69,V69,Z69,AD69,AH69,AL69,AP69)</f>
        <v>5</v>
      </c>
      <c r="O69" s="23">
        <f>SUM(S69,W69,AA69,AE69,AI69,AM69,AQ69)</f>
        <v>15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139">
        <v>15</v>
      </c>
      <c r="AO69" s="139">
        <v>15</v>
      </c>
      <c r="AP69" s="26">
        <v>5</v>
      </c>
      <c r="AQ69" s="53">
        <v>15</v>
      </c>
      <c r="AR69" s="52"/>
      <c r="AS69" s="26"/>
      <c r="AT69" s="26"/>
      <c r="AU69" s="26"/>
      <c r="AV69" s="26"/>
      <c r="AW69" s="26"/>
      <c r="AX69" s="140">
        <v>2</v>
      </c>
      <c r="AY69" s="55">
        <f>SUM(E69)/25</f>
        <v>1.4</v>
      </c>
      <c r="AZ69" s="26">
        <v>2</v>
      </c>
      <c r="BA69" s="26"/>
      <c r="BB69" s="26">
        <v>2</v>
      </c>
    </row>
    <row r="70" spans="1:54" s="7" customFormat="1" ht="35.25">
      <c r="A70" s="78" t="s">
        <v>9</v>
      </c>
      <c r="B70" s="79" t="s">
        <v>167</v>
      </c>
      <c r="C70" s="18" t="s">
        <v>181</v>
      </c>
      <c r="D70" s="23">
        <f aca="true" t="shared" si="37" ref="D70:D76">SUM(E70,O70)</f>
        <v>50</v>
      </c>
      <c r="E70" s="23">
        <f aca="true" t="shared" si="38" ref="E70:E76">SUM(F70:G70,N70)</f>
        <v>35</v>
      </c>
      <c r="F70" s="24">
        <f aca="true" t="shared" si="39" ref="F70:F76">SUM(P70,T70,X70,AB70,AF70,AJ70,AN70)</f>
        <v>0</v>
      </c>
      <c r="G70" s="24">
        <f aca="true" t="shared" si="40" ref="G70:G76">SUM(Q70,U70,Y70,AC70,AG70,AK70,AO70)</f>
        <v>30</v>
      </c>
      <c r="H70" s="25"/>
      <c r="I70" s="25"/>
      <c r="J70" s="25"/>
      <c r="K70" s="25"/>
      <c r="L70" s="25">
        <v>30</v>
      </c>
      <c r="M70" s="25"/>
      <c r="N70" s="57">
        <f aca="true" t="shared" si="41" ref="N70:N76">SUM(R70,V70,Z70,AD70,AH70,AL70,AP70)</f>
        <v>5</v>
      </c>
      <c r="O70" s="23">
        <f aca="true" t="shared" si="42" ref="O70:O76">SUM(S70,W70,AA70,AE70,AI70,AM70,AQ70)</f>
        <v>15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139"/>
      <c r="AO70" s="139">
        <v>30</v>
      </c>
      <c r="AP70" s="26">
        <v>5</v>
      </c>
      <c r="AQ70" s="53">
        <v>15</v>
      </c>
      <c r="AR70" s="52"/>
      <c r="AS70" s="26"/>
      <c r="AT70" s="26"/>
      <c r="AU70" s="26"/>
      <c r="AV70" s="26"/>
      <c r="AW70" s="26"/>
      <c r="AX70" s="140">
        <v>2</v>
      </c>
      <c r="AY70" s="55">
        <f aca="true" t="shared" si="43" ref="AY70:AY76">SUM(E70)/25</f>
        <v>1.4</v>
      </c>
      <c r="AZ70" s="26">
        <v>2</v>
      </c>
      <c r="BA70" s="26"/>
      <c r="BB70" s="26">
        <v>2</v>
      </c>
    </row>
    <row r="71" spans="1:54" s="7" customFormat="1" ht="35.25">
      <c r="A71" s="78" t="s">
        <v>8</v>
      </c>
      <c r="B71" s="79" t="s">
        <v>164</v>
      </c>
      <c r="C71" s="18" t="s">
        <v>182</v>
      </c>
      <c r="D71" s="23">
        <f t="shared" si="37"/>
        <v>50</v>
      </c>
      <c r="E71" s="23">
        <f t="shared" si="38"/>
        <v>35</v>
      </c>
      <c r="F71" s="24">
        <f t="shared" si="39"/>
        <v>15</v>
      </c>
      <c r="G71" s="24">
        <f t="shared" si="40"/>
        <v>15</v>
      </c>
      <c r="H71" s="25"/>
      <c r="I71" s="25"/>
      <c r="J71" s="61">
        <v>15</v>
      </c>
      <c r="K71" s="61"/>
      <c r="L71" s="25"/>
      <c r="M71" s="25"/>
      <c r="N71" s="57">
        <f t="shared" si="41"/>
        <v>5</v>
      </c>
      <c r="O71" s="23">
        <f t="shared" si="42"/>
        <v>15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139">
        <v>15</v>
      </c>
      <c r="AK71" s="139">
        <v>15</v>
      </c>
      <c r="AL71" s="26">
        <v>5</v>
      </c>
      <c r="AM71" s="26">
        <v>15</v>
      </c>
      <c r="AN71" s="26"/>
      <c r="AO71" s="26"/>
      <c r="AP71" s="26"/>
      <c r="AQ71" s="53"/>
      <c r="AR71" s="52"/>
      <c r="AS71" s="26"/>
      <c r="AT71" s="26"/>
      <c r="AU71" s="26"/>
      <c r="AV71" s="26"/>
      <c r="AW71" s="139">
        <v>2</v>
      </c>
      <c r="AX71" s="54"/>
      <c r="AY71" s="55">
        <f t="shared" si="43"/>
        <v>1.4</v>
      </c>
      <c r="AZ71" s="26">
        <v>2</v>
      </c>
      <c r="BA71" s="26"/>
      <c r="BB71" s="26">
        <v>2</v>
      </c>
    </row>
    <row r="72" spans="1:54" s="7" customFormat="1" ht="35.25">
      <c r="A72" s="78" t="s">
        <v>7</v>
      </c>
      <c r="B72" s="79" t="s">
        <v>166</v>
      </c>
      <c r="C72" s="18" t="s">
        <v>182</v>
      </c>
      <c r="D72" s="23">
        <f t="shared" si="37"/>
        <v>55</v>
      </c>
      <c r="E72" s="23">
        <f t="shared" si="38"/>
        <v>20</v>
      </c>
      <c r="F72" s="24">
        <f t="shared" si="39"/>
        <v>0</v>
      </c>
      <c r="G72" s="24">
        <f t="shared" si="40"/>
        <v>15</v>
      </c>
      <c r="H72" s="25"/>
      <c r="I72" s="25"/>
      <c r="J72" s="25"/>
      <c r="K72" s="25"/>
      <c r="L72" s="25">
        <v>15</v>
      </c>
      <c r="M72" s="61"/>
      <c r="N72" s="57">
        <f t="shared" si="41"/>
        <v>5</v>
      </c>
      <c r="O72" s="23">
        <f t="shared" si="42"/>
        <v>35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139"/>
      <c r="AK72" s="139">
        <v>15</v>
      </c>
      <c r="AL72" s="26">
        <v>5</v>
      </c>
      <c r="AM72" s="26">
        <v>35</v>
      </c>
      <c r="AN72" s="26"/>
      <c r="AO72" s="26"/>
      <c r="AP72" s="26"/>
      <c r="AQ72" s="53"/>
      <c r="AR72" s="52"/>
      <c r="AS72" s="26"/>
      <c r="AT72" s="26"/>
      <c r="AU72" s="26"/>
      <c r="AV72" s="26"/>
      <c r="AW72" s="139">
        <v>2</v>
      </c>
      <c r="AX72" s="54"/>
      <c r="AY72" s="55">
        <f t="shared" si="43"/>
        <v>0.8</v>
      </c>
      <c r="AZ72" s="26">
        <v>2</v>
      </c>
      <c r="BA72" s="26"/>
      <c r="BB72" s="26">
        <v>2</v>
      </c>
    </row>
    <row r="73" spans="1:54" s="7" customFormat="1" ht="35.25">
      <c r="A73" s="78" t="s">
        <v>6</v>
      </c>
      <c r="B73" s="79" t="s">
        <v>155</v>
      </c>
      <c r="C73" s="18" t="s">
        <v>182</v>
      </c>
      <c r="D73" s="23">
        <f t="shared" si="37"/>
        <v>55</v>
      </c>
      <c r="E73" s="23">
        <f t="shared" si="38"/>
        <v>20</v>
      </c>
      <c r="F73" s="24">
        <f t="shared" si="39"/>
        <v>0</v>
      </c>
      <c r="G73" s="24">
        <f t="shared" si="40"/>
        <v>15</v>
      </c>
      <c r="H73" s="25"/>
      <c r="I73" s="25"/>
      <c r="J73" s="25"/>
      <c r="K73" s="25"/>
      <c r="L73" s="25">
        <v>15</v>
      </c>
      <c r="M73" s="25"/>
      <c r="N73" s="57">
        <f t="shared" si="41"/>
        <v>5</v>
      </c>
      <c r="O73" s="23">
        <f t="shared" si="42"/>
        <v>35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139"/>
      <c r="AK73" s="139">
        <v>15</v>
      </c>
      <c r="AL73" s="26">
        <v>5</v>
      </c>
      <c r="AM73" s="26">
        <v>35</v>
      </c>
      <c r="AN73" s="26"/>
      <c r="AO73" s="26"/>
      <c r="AP73" s="26"/>
      <c r="AQ73" s="53"/>
      <c r="AR73" s="52"/>
      <c r="AS73" s="26"/>
      <c r="AT73" s="26"/>
      <c r="AU73" s="26"/>
      <c r="AV73" s="26"/>
      <c r="AW73" s="139">
        <v>2</v>
      </c>
      <c r="AX73" s="54"/>
      <c r="AY73" s="55">
        <f t="shared" si="43"/>
        <v>0.8</v>
      </c>
      <c r="AZ73" s="26">
        <v>2</v>
      </c>
      <c r="BA73" s="26"/>
      <c r="BB73" s="26">
        <v>2</v>
      </c>
    </row>
    <row r="74" spans="1:54" s="7" customFormat="1" ht="35.25">
      <c r="A74" s="78" t="s">
        <v>5</v>
      </c>
      <c r="B74" s="79" t="s">
        <v>161</v>
      </c>
      <c r="C74" s="18" t="s">
        <v>181</v>
      </c>
      <c r="D74" s="23">
        <f t="shared" si="37"/>
        <v>50</v>
      </c>
      <c r="E74" s="23">
        <f t="shared" si="38"/>
        <v>35</v>
      </c>
      <c r="F74" s="24">
        <f t="shared" si="39"/>
        <v>0</v>
      </c>
      <c r="G74" s="24">
        <f t="shared" si="40"/>
        <v>30</v>
      </c>
      <c r="H74" s="25"/>
      <c r="I74" s="25"/>
      <c r="J74" s="25">
        <v>30</v>
      </c>
      <c r="K74" s="25"/>
      <c r="L74" s="25"/>
      <c r="M74" s="25"/>
      <c r="N74" s="57">
        <f t="shared" si="41"/>
        <v>5</v>
      </c>
      <c r="O74" s="23">
        <f t="shared" si="42"/>
        <v>15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139"/>
      <c r="AO74" s="139">
        <v>30</v>
      </c>
      <c r="AP74" s="26">
        <v>5</v>
      </c>
      <c r="AQ74" s="53">
        <v>15</v>
      </c>
      <c r="AR74" s="52"/>
      <c r="AS74" s="26"/>
      <c r="AT74" s="26"/>
      <c r="AU74" s="26"/>
      <c r="AV74" s="26"/>
      <c r="AW74" s="26"/>
      <c r="AX74" s="140">
        <v>2</v>
      </c>
      <c r="AY74" s="55">
        <f t="shared" si="43"/>
        <v>1.4</v>
      </c>
      <c r="AZ74" s="26">
        <v>2</v>
      </c>
      <c r="BA74" s="26"/>
      <c r="BB74" s="26">
        <v>2</v>
      </c>
    </row>
    <row r="75" spans="1:54" s="7" customFormat="1" ht="35.25" customHeight="1">
      <c r="A75" s="78" t="s">
        <v>20</v>
      </c>
      <c r="B75" s="79" t="s">
        <v>162</v>
      </c>
      <c r="C75" s="18" t="s">
        <v>195</v>
      </c>
      <c r="D75" s="23">
        <f t="shared" si="37"/>
        <v>60</v>
      </c>
      <c r="E75" s="23">
        <f t="shared" si="38"/>
        <v>45</v>
      </c>
      <c r="F75" s="24">
        <f t="shared" si="39"/>
        <v>15</v>
      </c>
      <c r="G75" s="24">
        <f t="shared" si="40"/>
        <v>30</v>
      </c>
      <c r="H75" s="25"/>
      <c r="I75" s="25"/>
      <c r="J75" s="25">
        <v>30</v>
      </c>
      <c r="K75" s="25"/>
      <c r="L75" s="25"/>
      <c r="M75" s="25"/>
      <c r="N75" s="57">
        <f t="shared" si="41"/>
        <v>0</v>
      </c>
      <c r="O75" s="23">
        <f t="shared" si="42"/>
        <v>15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139">
        <v>15</v>
      </c>
      <c r="AO75" s="139">
        <v>30</v>
      </c>
      <c r="AP75" s="26"/>
      <c r="AQ75" s="53">
        <v>15</v>
      </c>
      <c r="AR75" s="52"/>
      <c r="AS75" s="26"/>
      <c r="AT75" s="26"/>
      <c r="AU75" s="26"/>
      <c r="AV75" s="26"/>
      <c r="AW75" s="26"/>
      <c r="AX75" s="140">
        <v>2</v>
      </c>
      <c r="AY75" s="55">
        <f t="shared" si="43"/>
        <v>1.8</v>
      </c>
      <c r="AZ75" s="26">
        <v>2</v>
      </c>
      <c r="BA75" s="26"/>
      <c r="BB75" s="26">
        <v>2</v>
      </c>
    </row>
    <row r="76" spans="1:54" s="7" customFormat="1" ht="35.25">
      <c r="A76" s="78" t="s">
        <v>21</v>
      </c>
      <c r="B76" s="79" t="s">
        <v>163</v>
      </c>
      <c r="C76" s="18" t="s">
        <v>189</v>
      </c>
      <c r="D76" s="23">
        <f t="shared" si="37"/>
        <v>75</v>
      </c>
      <c r="E76" s="23">
        <f t="shared" si="38"/>
        <v>35</v>
      </c>
      <c r="F76" s="24">
        <f t="shared" si="39"/>
        <v>15</v>
      </c>
      <c r="G76" s="24">
        <f t="shared" si="40"/>
        <v>15</v>
      </c>
      <c r="H76" s="25"/>
      <c r="I76" s="25"/>
      <c r="J76" s="25">
        <v>15</v>
      </c>
      <c r="K76" s="25"/>
      <c r="L76" s="25"/>
      <c r="M76" s="25"/>
      <c r="N76" s="57">
        <f t="shared" si="41"/>
        <v>5</v>
      </c>
      <c r="O76" s="23">
        <f t="shared" si="42"/>
        <v>40</v>
      </c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139">
        <v>15</v>
      </c>
      <c r="AG76" s="139">
        <v>15</v>
      </c>
      <c r="AH76" s="26">
        <v>5</v>
      </c>
      <c r="AI76" s="26">
        <v>40</v>
      </c>
      <c r="AJ76" s="26"/>
      <c r="AK76" s="26"/>
      <c r="AL76" s="26"/>
      <c r="AM76" s="26"/>
      <c r="AN76" s="26"/>
      <c r="AO76" s="26"/>
      <c r="AP76" s="26"/>
      <c r="AQ76" s="53"/>
      <c r="AR76" s="52"/>
      <c r="AS76" s="26"/>
      <c r="AT76" s="26"/>
      <c r="AU76" s="26"/>
      <c r="AV76" s="139">
        <v>3</v>
      </c>
      <c r="AW76" s="26"/>
      <c r="AX76" s="54"/>
      <c r="AY76" s="55">
        <f t="shared" si="43"/>
        <v>1.4</v>
      </c>
      <c r="AZ76" s="26">
        <v>3</v>
      </c>
      <c r="BA76" s="26"/>
      <c r="BB76" s="26">
        <v>3</v>
      </c>
    </row>
    <row r="77" spans="1:54" s="8" customFormat="1" ht="45.75">
      <c r="A77" s="49" t="s">
        <v>67</v>
      </c>
      <c r="B77" s="50" t="s">
        <v>131</v>
      </c>
      <c r="C77" s="13"/>
      <c r="D77" s="22">
        <f>SUM(D78:D84)</f>
        <v>445</v>
      </c>
      <c r="E77" s="22">
        <f aca="true" t="shared" si="44" ref="E77:BB77">SUM(E78:E84)</f>
        <v>260</v>
      </c>
      <c r="F77" s="22">
        <f t="shared" si="44"/>
        <v>105</v>
      </c>
      <c r="G77" s="22">
        <f t="shared" si="44"/>
        <v>120</v>
      </c>
      <c r="H77" s="22">
        <f t="shared" si="44"/>
        <v>0</v>
      </c>
      <c r="I77" s="22">
        <f t="shared" si="44"/>
        <v>0</v>
      </c>
      <c r="J77" s="22">
        <f t="shared" si="44"/>
        <v>120</v>
      </c>
      <c r="K77" s="22">
        <f t="shared" si="44"/>
        <v>0</v>
      </c>
      <c r="L77" s="22">
        <f t="shared" si="44"/>
        <v>0</v>
      </c>
      <c r="M77" s="22">
        <f t="shared" si="44"/>
        <v>0</v>
      </c>
      <c r="N77" s="22">
        <f>SUM(N78:N84)</f>
        <v>35</v>
      </c>
      <c r="O77" s="22">
        <f>SUM(O78:O84)</f>
        <v>185</v>
      </c>
      <c r="P77" s="22">
        <f t="shared" si="44"/>
        <v>0</v>
      </c>
      <c r="Q77" s="22">
        <f t="shared" si="44"/>
        <v>0</v>
      </c>
      <c r="R77" s="22">
        <f t="shared" si="44"/>
        <v>0</v>
      </c>
      <c r="S77" s="22">
        <f t="shared" si="44"/>
        <v>0</v>
      </c>
      <c r="T77" s="22">
        <f t="shared" si="44"/>
        <v>0</v>
      </c>
      <c r="U77" s="22">
        <f t="shared" si="44"/>
        <v>0</v>
      </c>
      <c r="V77" s="22">
        <f t="shared" si="44"/>
        <v>0</v>
      </c>
      <c r="W77" s="22">
        <f t="shared" si="44"/>
        <v>0</v>
      </c>
      <c r="X77" s="22">
        <f t="shared" si="44"/>
        <v>0</v>
      </c>
      <c r="Y77" s="22">
        <f t="shared" si="44"/>
        <v>0</v>
      </c>
      <c r="Z77" s="22">
        <f t="shared" si="44"/>
        <v>0</v>
      </c>
      <c r="AA77" s="22">
        <f t="shared" si="44"/>
        <v>0</v>
      </c>
      <c r="AB77" s="22">
        <f t="shared" si="44"/>
        <v>0</v>
      </c>
      <c r="AC77" s="22">
        <f t="shared" si="44"/>
        <v>0</v>
      </c>
      <c r="AD77" s="22">
        <f t="shared" si="44"/>
        <v>0</v>
      </c>
      <c r="AE77" s="22">
        <f t="shared" si="44"/>
        <v>0</v>
      </c>
      <c r="AF77" s="22">
        <f t="shared" si="44"/>
        <v>15</v>
      </c>
      <c r="AG77" s="22">
        <f t="shared" si="44"/>
        <v>30</v>
      </c>
      <c r="AH77" s="22">
        <f t="shared" si="44"/>
        <v>5</v>
      </c>
      <c r="AI77" s="22">
        <f t="shared" si="44"/>
        <v>25</v>
      </c>
      <c r="AJ77" s="22">
        <f t="shared" si="44"/>
        <v>45</v>
      </c>
      <c r="AK77" s="22">
        <f t="shared" si="44"/>
        <v>45</v>
      </c>
      <c r="AL77" s="22">
        <f t="shared" si="44"/>
        <v>15</v>
      </c>
      <c r="AM77" s="22">
        <f t="shared" si="44"/>
        <v>65</v>
      </c>
      <c r="AN77" s="22">
        <f t="shared" si="44"/>
        <v>45</v>
      </c>
      <c r="AO77" s="22">
        <f t="shared" si="44"/>
        <v>45</v>
      </c>
      <c r="AP77" s="22">
        <f t="shared" si="44"/>
        <v>15</v>
      </c>
      <c r="AQ77" s="22">
        <f t="shared" si="44"/>
        <v>95</v>
      </c>
      <c r="AR77" s="22">
        <f t="shared" si="44"/>
        <v>0</v>
      </c>
      <c r="AS77" s="22">
        <f t="shared" si="44"/>
        <v>0</v>
      </c>
      <c r="AT77" s="22">
        <f t="shared" si="44"/>
        <v>0</v>
      </c>
      <c r="AU77" s="22">
        <f t="shared" si="44"/>
        <v>0</v>
      </c>
      <c r="AV77" s="22">
        <f t="shared" si="44"/>
        <v>3</v>
      </c>
      <c r="AW77" s="22">
        <f t="shared" si="44"/>
        <v>6</v>
      </c>
      <c r="AX77" s="22">
        <f t="shared" si="44"/>
        <v>8</v>
      </c>
      <c r="AY77" s="22">
        <f t="shared" si="44"/>
        <v>10.4</v>
      </c>
      <c r="AZ77" s="22">
        <f t="shared" si="44"/>
        <v>17</v>
      </c>
      <c r="BA77" s="22">
        <f t="shared" si="44"/>
        <v>0</v>
      </c>
      <c r="BB77" s="22">
        <f t="shared" si="44"/>
        <v>17</v>
      </c>
    </row>
    <row r="78" spans="1:54" s="7" customFormat="1" ht="35.25">
      <c r="A78" s="66" t="s">
        <v>10</v>
      </c>
      <c r="B78" s="60" t="s">
        <v>130</v>
      </c>
      <c r="C78" s="56" t="s">
        <v>189</v>
      </c>
      <c r="D78" s="23">
        <f>SUM(E78,O78)</f>
        <v>75</v>
      </c>
      <c r="E78" s="23">
        <f>SUM(F78:G78,N78)</f>
        <v>50</v>
      </c>
      <c r="F78" s="24">
        <f>SUM(P78,T78,X78,AB78,AF78,AJ78,AN78)</f>
        <v>15</v>
      </c>
      <c r="G78" s="24">
        <f>SUM(Q78,U78,Y78,AC78,AG78,AK78,AO78)</f>
        <v>30</v>
      </c>
      <c r="H78" s="25"/>
      <c r="I78" s="25"/>
      <c r="J78" s="25">
        <v>30</v>
      </c>
      <c r="K78" s="25"/>
      <c r="L78" s="25"/>
      <c r="M78" s="25"/>
      <c r="N78" s="57">
        <f>SUM(R78,V78,Z78,AD78,AH78,AL78,AP78)</f>
        <v>5</v>
      </c>
      <c r="O78" s="23">
        <f>SUM(S78,W78,AA78,AE78,AI78,AM78,AQ78)</f>
        <v>25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139">
        <v>15</v>
      </c>
      <c r="AG78" s="139">
        <v>30</v>
      </c>
      <c r="AH78" s="26">
        <v>5</v>
      </c>
      <c r="AI78" s="26">
        <v>25</v>
      </c>
      <c r="AJ78" s="26"/>
      <c r="AK78" s="26"/>
      <c r="AL78" s="26"/>
      <c r="AM78" s="26"/>
      <c r="AN78" s="26"/>
      <c r="AO78" s="26"/>
      <c r="AP78" s="26"/>
      <c r="AQ78" s="53"/>
      <c r="AR78" s="52"/>
      <c r="AS78" s="26"/>
      <c r="AT78" s="26"/>
      <c r="AU78" s="26"/>
      <c r="AV78" s="139">
        <v>3</v>
      </c>
      <c r="AW78" s="26"/>
      <c r="AX78" s="54"/>
      <c r="AY78" s="55">
        <f>SUM(E78)/25</f>
        <v>2</v>
      </c>
      <c r="AZ78" s="26">
        <v>3</v>
      </c>
      <c r="BA78" s="26"/>
      <c r="BB78" s="26">
        <v>3</v>
      </c>
    </row>
    <row r="79" spans="1:54" s="7" customFormat="1" ht="35.25">
      <c r="A79" s="66" t="s">
        <v>9</v>
      </c>
      <c r="B79" s="60" t="s">
        <v>132</v>
      </c>
      <c r="C79" s="56" t="s">
        <v>182</v>
      </c>
      <c r="D79" s="23">
        <f aca="true" t="shared" si="45" ref="D79:D84">SUM(E79,O79)</f>
        <v>60</v>
      </c>
      <c r="E79" s="23">
        <f aca="true" t="shared" si="46" ref="E79:E84">SUM(F79:G79,N79)</f>
        <v>35</v>
      </c>
      <c r="F79" s="24">
        <f aca="true" t="shared" si="47" ref="F79:F84">SUM(P79,T79,X79,AB79,AF79,AJ79,AN79)</f>
        <v>15</v>
      </c>
      <c r="G79" s="24">
        <f aca="true" t="shared" si="48" ref="G79:G84">SUM(Q79,U79,Y79,AC79,AG79,AK79,AO79)</f>
        <v>15</v>
      </c>
      <c r="H79" s="25"/>
      <c r="I79" s="25"/>
      <c r="J79" s="25">
        <v>15</v>
      </c>
      <c r="K79" s="25"/>
      <c r="L79" s="25"/>
      <c r="M79" s="25"/>
      <c r="N79" s="57">
        <f aca="true" t="shared" si="49" ref="N79:N84">SUM(R79,V79,Z79,AD79,AH79,AL79,AP79)</f>
        <v>5</v>
      </c>
      <c r="O79" s="23">
        <f aca="true" t="shared" si="50" ref="O79:O84">SUM(S79,W79,AA79,AE79,AI79,AM79,AQ79)</f>
        <v>25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139">
        <v>15</v>
      </c>
      <c r="AK79" s="139">
        <v>15</v>
      </c>
      <c r="AL79" s="26">
        <v>5</v>
      </c>
      <c r="AM79" s="26">
        <v>25</v>
      </c>
      <c r="AN79" s="26"/>
      <c r="AO79" s="26"/>
      <c r="AP79" s="26"/>
      <c r="AQ79" s="53"/>
      <c r="AR79" s="52"/>
      <c r="AS79" s="26"/>
      <c r="AT79" s="26"/>
      <c r="AU79" s="26"/>
      <c r="AV79" s="26"/>
      <c r="AW79" s="139">
        <v>2</v>
      </c>
      <c r="AX79" s="54"/>
      <c r="AY79" s="55">
        <f aca="true" t="shared" si="51" ref="AY79:AY92">SUM(E79)/25</f>
        <v>1.4</v>
      </c>
      <c r="AZ79" s="26">
        <v>2</v>
      </c>
      <c r="BA79" s="26"/>
      <c r="BB79" s="26">
        <v>2</v>
      </c>
    </row>
    <row r="80" spans="1:54" s="7" customFormat="1" ht="35.25">
      <c r="A80" s="66" t="s">
        <v>8</v>
      </c>
      <c r="B80" s="60" t="s">
        <v>133</v>
      </c>
      <c r="C80" s="56" t="s">
        <v>182</v>
      </c>
      <c r="D80" s="23">
        <f t="shared" si="45"/>
        <v>60</v>
      </c>
      <c r="E80" s="23">
        <f t="shared" si="46"/>
        <v>35</v>
      </c>
      <c r="F80" s="24">
        <f t="shared" si="47"/>
        <v>15</v>
      </c>
      <c r="G80" s="24">
        <f t="shared" si="48"/>
        <v>15</v>
      </c>
      <c r="H80" s="25"/>
      <c r="I80" s="25"/>
      <c r="J80" s="25">
        <v>15</v>
      </c>
      <c r="K80" s="25"/>
      <c r="L80" s="25"/>
      <c r="M80" s="25"/>
      <c r="N80" s="57">
        <f t="shared" si="49"/>
        <v>5</v>
      </c>
      <c r="O80" s="23">
        <f t="shared" si="50"/>
        <v>25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139">
        <v>15</v>
      </c>
      <c r="AK80" s="139">
        <v>15</v>
      </c>
      <c r="AL80" s="26">
        <v>5</v>
      </c>
      <c r="AM80" s="26">
        <v>25</v>
      </c>
      <c r="AN80" s="26"/>
      <c r="AO80" s="26"/>
      <c r="AP80" s="26"/>
      <c r="AQ80" s="53"/>
      <c r="AR80" s="52"/>
      <c r="AS80" s="26"/>
      <c r="AT80" s="26"/>
      <c r="AU80" s="26"/>
      <c r="AV80" s="26"/>
      <c r="AW80" s="139">
        <v>2</v>
      </c>
      <c r="AX80" s="54"/>
      <c r="AY80" s="55">
        <f t="shared" si="51"/>
        <v>1.4</v>
      </c>
      <c r="AZ80" s="26">
        <v>2</v>
      </c>
      <c r="BA80" s="26"/>
      <c r="BB80" s="26">
        <v>2</v>
      </c>
    </row>
    <row r="81" spans="1:54" s="7" customFormat="1" ht="35.25">
      <c r="A81" s="66" t="s">
        <v>7</v>
      </c>
      <c r="B81" s="60" t="s">
        <v>134</v>
      </c>
      <c r="C81" s="56" t="s">
        <v>195</v>
      </c>
      <c r="D81" s="23">
        <f t="shared" si="45"/>
        <v>50</v>
      </c>
      <c r="E81" s="23">
        <f t="shared" si="46"/>
        <v>35</v>
      </c>
      <c r="F81" s="24">
        <f t="shared" si="47"/>
        <v>15</v>
      </c>
      <c r="G81" s="24">
        <f t="shared" si="48"/>
        <v>15</v>
      </c>
      <c r="H81" s="25"/>
      <c r="I81" s="25"/>
      <c r="J81" s="25">
        <v>15</v>
      </c>
      <c r="K81" s="25"/>
      <c r="L81" s="25"/>
      <c r="M81" s="25"/>
      <c r="N81" s="57">
        <f t="shared" si="49"/>
        <v>5</v>
      </c>
      <c r="O81" s="23">
        <f t="shared" si="50"/>
        <v>15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139">
        <v>15</v>
      </c>
      <c r="AO81" s="139">
        <v>15</v>
      </c>
      <c r="AP81" s="26">
        <v>5</v>
      </c>
      <c r="AQ81" s="53">
        <v>15</v>
      </c>
      <c r="AR81" s="52"/>
      <c r="AS81" s="26"/>
      <c r="AT81" s="26"/>
      <c r="AU81" s="26"/>
      <c r="AV81" s="26"/>
      <c r="AW81" s="26"/>
      <c r="AX81" s="140">
        <v>2</v>
      </c>
      <c r="AY81" s="55">
        <f t="shared" si="51"/>
        <v>1.4</v>
      </c>
      <c r="AZ81" s="26">
        <v>2</v>
      </c>
      <c r="BA81" s="26"/>
      <c r="BB81" s="26">
        <v>2</v>
      </c>
    </row>
    <row r="82" spans="1:54" s="7" customFormat="1" ht="35.25">
      <c r="A82" s="66" t="s">
        <v>6</v>
      </c>
      <c r="B82" s="142" t="s">
        <v>137</v>
      </c>
      <c r="C82" s="56" t="s">
        <v>181</v>
      </c>
      <c r="D82" s="23">
        <f t="shared" si="45"/>
        <v>75</v>
      </c>
      <c r="E82" s="23">
        <f t="shared" si="46"/>
        <v>35</v>
      </c>
      <c r="F82" s="24">
        <f t="shared" si="47"/>
        <v>15</v>
      </c>
      <c r="G82" s="24">
        <f t="shared" si="48"/>
        <v>15</v>
      </c>
      <c r="H82" s="25"/>
      <c r="I82" s="25"/>
      <c r="J82" s="25">
        <v>15</v>
      </c>
      <c r="K82" s="25"/>
      <c r="L82" s="25"/>
      <c r="M82" s="25"/>
      <c r="N82" s="57">
        <f t="shared" si="49"/>
        <v>5</v>
      </c>
      <c r="O82" s="23">
        <f t="shared" si="50"/>
        <v>40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139">
        <v>15</v>
      </c>
      <c r="AO82" s="139">
        <v>15</v>
      </c>
      <c r="AP82" s="26">
        <v>5</v>
      </c>
      <c r="AQ82" s="53">
        <v>40</v>
      </c>
      <c r="AR82" s="52"/>
      <c r="AS82" s="26"/>
      <c r="AT82" s="26"/>
      <c r="AU82" s="26"/>
      <c r="AV82" s="26"/>
      <c r="AW82" s="26"/>
      <c r="AX82" s="140">
        <v>3</v>
      </c>
      <c r="AY82" s="55">
        <f t="shared" si="51"/>
        <v>1.4</v>
      </c>
      <c r="AZ82" s="26">
        <v>3</v>
      </c>
      <c r="BA82" s="26"/>
      <c r="BB82" s="26">
        <v>3</v>
      </c>
    </row>
    <row r="83" spans="1:54" s="7" customFormat="1" ht="35.25">
      <c r="A83" s="66" t="s">
        <v>5</v>
      </c>
      <c r="B83" s="60" t="s">
        <v>139</v>
      </c>
      <c r="C83" s="56" t="s">
        <v>182</v>
      </c>
      <c r="D83" s="23">
        <f t="shared" si="45"/>
        <v>50</v>
      </c>
      <c r="E83" s="23">
        <f t="shared" si="46"/>
        <v>35</v>
      </c>
      <c r="F83" s="24">
        <f t="shared" si="47"/>
        <v>15</v>
      </c>
      <c r="G83" s="24">
        <f t="shared" si="48"/>
        <v>15</v>
      </c>
      <c r="H83" s="25"/>
      <c r="I83" s="25"/>
      <c r="J83" s="25">
        <v>15</v>
      </c>
      <c r="K83" s="25"/>
      <c r="L83" s="25"/>
      <c r="M83" s="25"/>
      <c r="N83" s="57">
        <f t="shared" si="49"/>
        <v>5</v>
      </c>
      <c r="O83" s="23">
        <f t="shared" si="50"/>
        <v>15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139">
        <v>15</v>
      </c>
      <c r="AK83" s="139">
        <v>15</v>
      </c>
      <c r="AL83" s="26">
        <v>5</v>
      </c>
      <c r="AM83" s="26">
        <v>15</v>
      </c>
      <c r="AN83" s="26"/>
      <c r="AO83" s="26"/>
      <c r="AP83" s="26"/>
      <c r="AQ83" s="53"/>
      <c r="AR83" s="52"/>
      <c r="AS83" s="26"/>
      <c r="AT83" s="26"/>
      <c r="AU83" s="26"/>
      <c r="AV83" s="26"/>
      <c r="AW83" s="139">
        <v>2</v>
      </c>
      <c r="AX83" s="140"/>
      <c r="AY83" s="55">
        <f t="shared" si="51"/>
        <v>1.4</v>
      </c>
      <c r="AZ83" s="26">
        <v>2</v>
      </c>
      <c r="BA83" s="26"/>
      <c r="BB83" s="26">
        <v>2</v>
      </c>
    </row>
    <row r="84" spans="1:54" s="7" customFormat="1" ht="35.25">
      <c r="A84" s="66" t="s">
        <v>20</v>
      </c>
      <c r="B84" s="60" t="s">
        <v>138</v>
      </c>
      <c r="C84" s="56" t="s">
        <v>195</v>
      </c>
      <c r="D84" s="23">
        <f t="shared" si="45"/>
        <v>75</v>
      </c>
      <c r="E84" s="23">
        <f t="shared" si="46"/>
        <v>35</v>
      </c>
      <c r="F84" s="24">
        <f t="shared" si="47"/>
        <v>15</v>
      </c>
      <c r="G84" s="24">
        <f t="shared" si="48"/>
        <v>15</v>
      </c>
      <c r="H84" s="25"/>
      <c r="I84" s="25"/>
      <c r="J84" s="25">
        <v>15</v>
      </c>
      <c r="K84" s="25"/>
      <c r="L84" s="25"/>
      <c r="M84" s="25"/>
      <c r="N84" s="57">
        <f t="shared" si="49"/>
        <v>5</v>
      </c>
      <c r="O84" s="23">
        <f t="shared" si="50"/>
        <v>40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139">
        <v>15</v>
      </c>
      <c r="AO84" s="139">
        <v>15</v>
      </c>
      <c r="AP84" s="26">
        <v>5</v>
      </c>
      <c r="AQ84" s="53">
        <v>40</v>
      </c>
      <c r="AR84" s="52"/>
      <c r="AS84" s="26"/>
      <c r="AT84" s="26"/>
      <c r="AU84" s="26"/>
      <c r="AV84" s="26"/>
      <c r="AW84" s="26"/>
      <c r="AX84" s="140">
        <v>3</v>
      </c>
      <c r="AY84" s="55">
        <f t="shared" si="51"/>
        <v>1.4</v>
      </c>
      <c r="AZ84" s="26">
        <v>3</v>
      </c>
      <c r="BA84" s="26"/>
      <c r="BB84" s="26">
        <v>3</v>
      </c>
    </row>
    <row r="85" spans="1:54" s="8" customFormat="1" ht="45.75">
      <c r="A85" s="82" t="s">
        <v>68</v>
      </c>
      <c r="B85" s="83" t="s">
        <v>204</v>
      </c>
      <c r="C85" s="13"/>
      <c r="D85" s="22">
        <f>SUM(D86:D92)</f>
        <v>445</v>
      </c>
      <c r="E85" s="22">
        <f aca="true" t="shared" si="52" ref="E85:BB85">SUM(E86:E92)</f>
        <v>260</v>
      </c>
      <c r="F85" s="22">
        <f t="shared" si="52"/>
        <v>0</v>
      </c>
      <c r="G85" s="22">
        <f t="shared" si="52"/>
        <v>225</v>
      </c>
      <c r="H85" s="22">
        <f t="shared" si="52"/>
        <v>60</v>
      </c>
      <c r="I85" s="22">
        <f t="shared" si="52"/>
        <v>0</v>
      </c>
      <c r="J85" s="22">
        <f t="shared" si="52"/>
        <v>75</v>
      </c>
      <c r="K85" s="22">
        <f t="shared" si="52"/>
        <v>0</v>
      </c>
      <c r="L85" s="22">
        <f t="shared" si="52"/>
        <v>90</v>
      </c>
      <c r="M85" s="22">
        <f t="shared" si="52"/>
        <v>0</v>
      </c>
      <c r="N85" s="22">
        <f>SUM(N86:N92)</f>
        <v>35</v>
      </c>
      <c r="O85" s="22">
        <f>SUM(O86:O92)</f>
        <v>185</v>
      </c>
      <c r="P85" s="22">
        <f t="shared" si="52"/>
        <v>0</v>
      </c>
      <c r="Q85" s="22">
        <f t="shared" si="52"/>
        <v>0</v>
      </c>
      <c r="R85" s="22">
        <f t="shared" si="52"/>
        <v>0</v>
      </c>
      <c r="S85" s="22">
        <f t="shared" si="52"/>
        <v>0</v>
      </c>
      <c r="T85" s="22">
        <f t="shared" si="52"/>
        <v>0</v>
      </c>
      <c r="U85" s="22">
        <f t="shared" si="52"/>
        <v>0</v>
      </c>
      <c r="V85" s="22">
        <f t="shared" si="52"/>
        <v>0</v>
      </c>
      <c r="W85" s="22">
        <f t="shared" si="52"/>
        <v>0</v>
      </c>
      <c r="X85" s="22">
        <f t="shared" si="52"/>
        <v>0</v>
      </c>
      <c r="Y85" s="22">
        <f t="shared" si="52"/>
        <v>0</v>
      </c>
      <c r="Z85" s="22">
        <f t="shared" si="52"/>
        <v>0</v>
      </c>
      <c r="AA85" s="22">
        <f t="shared" si="52"/>
        <v>0</v>
      </c>
      <c r="AB85" s="22">
        <f t="shared" si="52"/>
        <v>0</v>
      </c>
      <c r="AC85" s="22">
        <f t="shared" si="52"/>
        <v>0</v>
      </c>
      <c r="AD85" s="22">
        <f t="shared" si="52"/>
        <v>0</v>
      </c>
      <c r="AE85" s="22">
        <f t="shared" si="52"/>
        <v>0</v>
      </c>
      <c r="AF85" s="22">
        <f t="shared" si="52"/>
        <v>0</v>
      </c>
      <c r="AG85" s="22">
        <f t="shared" si="52"/>
        <v>30</v>
      </c>
      <c r="AH85" s="22">
        <f t="shared" si="52"/>
        <v>5</v>
      </c>
      <c r="AI85" s="22">
        <f t="shared" si="52"/>
        <v>40</v>
      </c>
      <c r="AJ85" s="22">
        <f t="shared" si="52"/>
        <v>0</v>
      </c>
      <c r="AK85" s="22">
        <f t="shared" si="52"/>
        <v>75</v>
      </c>
      <c r="AL85" s="22">
        <f t="shared" si="52"/>
        <v>15</v>
      </c>
      <c r="AM85" s="22">
        <f t="shared" si="52"/>
        <v>60</v>
      </c>
      <c r="AN85" s="22">
        <f t="shared" si="52"/>
        <v>0</v>
      </c>
      <c r="AO85" s="22">
        <f t="shared" si="52"/>
        <v>120</v>
      </c>
      <c r="AP85" s="22">
        <f t="shared" si="52"/>
        <v>15</v>
      </c>
      <c r="AQ85" s="22">
        <f t="shared" si="52"/>
        <v>85</v>
      </c>
      <c r="AR85" s="22">
        <f t="shared" si="52"/>
        <v>0</v>
      </c>
      <c r="AS85" s="22">
        <f t="shared" si="52"/>
        <v>0</v>
      </c>
      <c r="AT85" s="22">
        <f t="shared" si="52"/>
        <v>0</v>
      </c>
      <c r="AU85" s="22">
        <f t="shared" si="52"/>
        <v>0</v>
      </c>
      <c r="AV85" s="22">
        <f t="shared" si="52"/>
        <v>3</v>
      </c>
      <c r="AW85" s="22">
        <f t="shared" si="52"/>
        <v>6</v>
      </c>
      <c r="AX85" s="22">
        <f t="shared" si="52"/>
        <v>8</v>
      </c>
      <c r="AY85" s="22">
        <f t="shared" si="52"/>
        <v>10.4</v>
      </c>
      <c r="AZ85" s="22">
        <f t="shared" si="52"/>
        <v>17</v>
      </c>
      <c r="BA85" s="22">
        <f t="shared" si="52"/>
        <v>0</v>
      </c>
      <c r="BB85" s="22">
        <f t="shared" si="52"/>
        <v>17</v>
      </c>
    </row>
    <row r="86" spans="1:54" s="7" customFormat="1" ht="35.25">
      <c r="A86" s="14" t="s">
        <v>10</v>
      </c>
      <c r="B86" s="45" t="s">
        <v>208</v>
      </c>
      <c r="C86" s="18" t="s">
        <v>182</v>
      </c>
      <c r="D86" s="23">
        <f>SUM(E86,O86)</f>
        <v>75</v>
      </c>
      <c r="E86" s="23">
        <f>SUM(F86:G86,N86)</f>
        <v>55</v>
      </c>
      <c r="F86" s="24">
        <f>SUM(P86,T86,X86,AB86,AF86,AJ86,AN86)</f>
        <v>0</v>
      </c>
      <c r="G86" s="24">
        <f>SUM(Q86,U86,Y86,AC86,AG86,AK86,AO86)</f>
        <v>45</v>
      </c>
      <c r="H86" s="25"/>
      <c r="I86" s="25"/>
      <c r="J86" s="25">
        <v>45</v>
      </c>
      <c r="K86" s="25"/>
      <c r="L86" s="25"/>
      <c r="M86" s="25"/>
      <c r="N86" s="57">
        <f>SUM(R86,V86,Z86,AD86,AH86,AL86,AP86)</f>
        <v>10</v>
      </c>
      <c r="O86" s="23">
        <f>SUM(S86,W86,AA86,AE86,AI86,AM86,AQ86)</f>
        <v>20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139"/>
      <c r="AK86" s="139">
        <v>45</v>
      </c>
      <c r="AL86" s="26">
        <v>10</v>
      </c>
      <c r="AM86" s="26">
        <v>20</v>
      </c>
      <c r="AN86" s="26"/>
      <c r="AO86" s="26"/>
      <c r="AP86" s="26"/>
      <c r="AQ86" s="53"/>
      <c r="AR86" s="52"/>
      <c r="AS86" s="26"/>
      <c r="AT86" s="26"/>
      <c r="AU86" s="26"/>
      <c r="AV86" s="26"/>
      <c r="AW86" s="139">
        <v>3</v>
      </c>
      <c r="AX86" s="54"/>
      <c r="AY86" s="55">
        <f t="shared" si="51"/>
        <v>2.2</v>
      </c>
      <c r="AZ86" s="26">
        <v>3</v>
      </c>
      <c r="BA86" s="26"/>
      <c r="BB86" s="26">
        <v>3</v>
      </c>
    </row>
    <row r="87" spans="1:54" s="7" customFormat="1" ht="35.25">
      <c r="A87" s="14" t="s">
        <v>9</v>
      </c>
      <c r="B87" s="45" t="s">
        <v>210</v>
      </c>
      <c r="C87" s="18" t="s">
        <v>182</v>
      </c>
      <c r="D87" s="23">
        <f aca="true" t="shared" si="53" ref="D87:D92">SUM(E87,O87)</f>
        <v>75</v>
      </c>
      <c r="E87" s="23">
        <f aca="true" t="shared" si="54" ref="E87:E92">SUM(F87:G87,N87)</f>
        <v>35</v>
      </c>
      <c r="F87" s="24">
        <f aca="true" t="shared" si="55" ref="F87:F92">SUM(P87,T87,X87,AB87,AF87,AJ87,AN87)</f>
        <v>0</v>
      </c>
      <c r="G87" s="24">
        <f aca="true" t="shared" si="56" ref="G87:G92">SUM(Q87,U87,Y87,AC87,AG87,AK87,AO87)</f>
        <v>30</v>
      </c>
      <c r="H87" s="25"/>
      <c r="I87" s="25"/>
      <c r="J87" s="25"/>
      <c r="K87" s="25"/>
      <c r="L87" s="25">
        <v>30</v>
      </c>
      <c r="M87" s="25"/>
      <c r="N87" s="57">
        <f aca="true" t="shared" si="57" ref="N87:N92">SUM(R87,V87,Z87,AD87,AH87,AL87,AP87)</f>
        <v>5</v>
      </c>
      <c r="O87" s="23">
        <f aca="true" t="shared" si="58" ref="O87:O92">SUM(S87,W87,AA87,AE87,AI87,AM87,AQ87)</f>
        <v>40</v>
      </c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139"/>
      <c r="AK87" s="139">
        <v>30</v>
      </c>
      <c r="AL87" s="26">
        <v>5</v>
      </c>
      <c r="AM87" s="26">
        <v>40</v>
      </c>
      <c r="AN87" s="26"/>
      <c r="AO87" s="26"/>
      <c r="AP87" s="26"/>
      <c r="AQ87" s="53"/>
      <c r="AR87" s="52"/>
      <c r="AS87" s="26"/>
      <c r="AT87" s="26"/>
      <c r="AU87" s="26"/>
      <c r="AV87" s="26"/>
      <c r="AW87" s="139">
        <v>3</v>
      </c>
      <c r="AX87" s="54"/>
      <c r="AY87" s="55">
        <f t="shared" si="51"/>
        <v>1.4</v>
      </c>
      <c r="AZ87" s="26">
        <v>3</v>
      </c>
      <c r="BA87" s="26"/>
      <c r="BB87" s="26">
        <v>3</v>
      </c>
    </row>
    <row r="88" spans="1:54" s="7" customFormat="1" ht="35.25">
      <c r="A88" s="14" t="s">
        <v>8</v>
      </c>
      <c r="B88" s="45" t="s">
        <v>211</v>
      </c>
      <c r="C88" s="18" t="s">
        <v>181</v>
      </c>
      <c r="D88" s="23">
        <f t="shared" si="53"/>
        <v>50</v>
      </c>
      <c r="E88" s="23">
        <f t="shared" si="54"/>
        <v>30</v>
      </c>
      <c r="F88" s="24">
        <f t="shared" si="55"/>
        <v>0</v>
      </c>
      <c r="G88" s="24">
        <f t="shared" si="56"/>
        <v>30</v>
      </c>
      <c r="H88" s="25"/>
      <c r="I88" s="25"/>
      <c r="J88" s="25">
        <v>30</v>
      </c>
      <c r="K88" s="25"/>
      <c r="L88" s="25"/>
      <c r="M88" s="25"/>
      <c r="N88" s="57">
        <f t="shared" si="57"/>
        <v>0</v>
      </c>
      <c r="O88" s="23">
        <f t="shared" si="58"/>
        <v>20</v>
      </c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139"/>
      <c r="AO88" s="139">
        <v>30</v>
      </c>
      <c r="AP88" s="26"/>
      <c r="AQ88" s="53">
        <v>20</v>
      </c>
      <c r="AR88" s="52"/>
      <c r="AS88" s="26"/>
      <c r="AT88" s="26"/>
      <c r="AU88" s="26"/>
      <c r="AV88" s="26"/>
      <c r="AW88" s="26"/>
      <c r="AX88" s="140">
        <v>2</v>
      </c>
      <c r="AY88" s="55">
        <f t="shared" si="51"/>
        <v>1.2</v>
      </c>
      <c r="AZ88" s="26">
        <v>2</v>
      </c>
      <c r="BA88" s="26"/>
      <c r="BB88" s="26">
        <v>2</v>
      </c>
    </row>
    <row r="89" spans="1:54" s="7" customFormat="1" ht="35.25">
      <c r="A89" s="14" t="s">
        <v>7</v>
      </c>
      <c r="B89" s="45" t="s">
        <v>212</v>
      </c>
      <c r="C89" s="18" t="s">
        <v>189</v>
      </c>
      <c r="D89" s="23">
        <f t="shared" si="53"/>
        <v>75</v>
      </c>
      <c r="E89" s="23">
        <f t="shared" si="54"/>
        <v>35</v>
      </c>
      <c r="F89" s="24">
        <f t="shared" si="55"/>
        <v>0</v>
      </c>
      <c r="G89" s="24">
        <f t="shared" si="56"/>
        <v>30</v>
      </c>
      <c r="H89" s="25"/>
      <c r="I89" s="25"/>
      <c r="J89" s="25"/>
      <c r="K89" s="25"/>
      <c r="L89" s="25">
        <v>30</v>
      </c>
      <c r="M89" s="25"/>
      <c r="N89" s="57">
        <f t="shared" si="57"/>
        <v>5</v>
      </c>
      <c r="O89" s="23">
        <f t="shared" si="58"/>
        <v>40</v>
      </c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139"/>
      <c r="AG89" s="139">
        <v>30</v>
      </c>
      <c r="AH89" s="26">
        <v>5</v>
      </c>
      <c r="AI89" s="26">
        <v>40</v>
      </c>
      <c r="AJ89" s="26"/>
      <c r="AK89" s="26"/>
      <c r="AL89" s="26"/>
      <c r="AM89" s="26"/>
      <c r="AN89" s="26"/>
      <c r="AO89" s="26"/>
      <c r="AP89" s="26"/>
      <c r="AQ89" s="53"/>
      <c r="AR89" s="52"/>
      <c r="AS89" s="26"/>
      <c r="AT89" s="26"/>
      <c r="AU89" s="26"/>
      <c r="AV89" s="139">
        <v>3</v>
      </c>
      <c r="AW89" s="26"/>
      <c r="AX89" s="140"/>
      <c r="AY89" s="55">
        <f t="shared" si="51"/>
        <v>1.4</v>
      </c>
      <c r="AZ89" s="26">
        <v>3</v>
      </c>
      <c r="BA89" s="26"/>
      <c r="BB89" s="26">
        <v>3</v>
      </c>
    </row>
    <row r="90" spans="1:54" s="7" customFormat="1" ht="35.25">
      <c r="A90" s="14" t="s">
        <v>6</v>
      </c>
      <c r="B90" s="45" t="s">
        <v>209</v>
      </c>
      <c r="C90" s="18" t="s">
        <v>195</v>
      </c>
      <c r="D90" s="23">
        <f t="shared" si="53"/>
        <v>60</v>
      </c>
      <c r="E90" s="23">
        <f t="shared" si="54"/>
        <v>35</v>
      </c>
      <c r="F90" s="24">
        <f t="shared" si="55"/>
        <v>0</v>
      </c>
      <c r="G90" s="24">
        <f t="shared" si="56"/>
        <v>30</v>
      </c>
      <c r="H90" s="25">
        <v>30</v>
      </c>
      <c r="I90" s="25"/>
      <c r="J90" s="25"/>
      <c r="K90" s="25"/>
      <c r="L90" s="25"/>
      <c r="M90" s="25"/>
      <c r="N90" s="57">
        <f t="shared" si="57"/>
        <v>5</v>
      </c>
      <c r="O90" s="23">
        <f t="shared" si="58"/>
        <v>25</v>
      </c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139"/>
      <c r="AO90" s="139">
        <v>30</v>
      </c>
      <c r="AP90" s="26">
        <v>5</v>
      </c>
      <c r="AQ90" s="53">
        <v>25</v>
      </c>
      <c r="AR90" s="52"/>
      <c r="AS90" s="26"/>
      <c r="AT90" s="26"/>
      <c r="AU90" s="26"/>
      <c r="AV90" s="26"/>
      <c r="AW90" s="26"/>
      <c r="AX90" s="140">
        <v>2</v>
      </c>
      <c r="AY90" s="55">
        <f t="shared" si="51"/>
        <v>1.4</v>
      </c>
      <c r="AZ90" s="26">
        <v>2</v>
      </c>
      <c r="BA90" s="26"/>
      <c r="BB90" s="26">
        <v>2</v>
      </c>
    </row>
    <row r="91" spans="1:54" s="7" customFormat="1" ht="35.25">
      <c r="A91" s="14" t="s">
        <v>5</v>
      </c>
      <c r="B91" s="45" t="s">
        <v>207</v>
      </c>
      <c r="C91" s="18" t="s">
        <v>195</v>
      </c>
      <c r="D91" s="23">
        <f t="shared" si="53"/>
        <v>60</v>
      </c>
      <c r="E91" s="23">
        <f t="shared" si="54"/>
        <v>35</v>
      </c>
      <c r="F91" s="24">
        <f t="shared" si="55"/>
        <v>0</v>
      </c>
      <c r="G91" s="24">
        <f t="shared" si="56"/>
        <v>30</v>
      </c>
      <c r="H91" s="25">
        <v>30</v>
      </c>
      <c r="I91" s="25"/>
      <c r="J91" s="25"/>
      <c r="K91" s="25"/>
      <c r="L91" s="25"/>
      <c r="M91" s="25"/>
      <c r="N91" s="57">
        <f t="shared" si="57"/>
        <v>5</v>
      </c>
      <c r="O91" s="23">
        <f t="shared" si="58"/>
        <v>25</v>
      </c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139"/>
      <c r="AO91" s="139">
        <v>30</v>
      </c>
      <c r="AP91" s="26">
        <v>5</v>
      </c>
      <c r="AQ91" s="53">
        <v>25</v>
      </c>
      <c r="AR91" s="52"/>
      <c r="AS91" s="26"/>
      <c r="AT91" s="26"/>
      <c r="AU91" s="26"/>
      <c r="AV91" s="26"/>
      <c r="AW91" s="26"/>
      <c r="AX91" s="140">
        <v>2</v>
      </c>
      <c r="AY91" s="55">
        <f>SUM(E91)/25</f>
        <v>1.4</v>
      </c>
      <c r="AZ91" s="26">
        <v>2</v>
      </c>
      <c r="BA91" s="26"/>
      <c r="BB91" s="26">
        <v>2</v>
      </c>
    </row>
    <row r="92" spans="1:54" s="7" customFormat="1" ht="35.25">
      <c r="A92" s="14" t="s">
        <v>20</v>
      </c>
      <c r="B92" s="45" t="s">
        <v>213</v>
      </c>
      <c r="C92" s="18" t="s">
        <v>181</v>
      </c>
      <c r="D92" s="23">
        <f t="shared" si="53"/>
        <v>50</v>
      </c>
      <c r="E92" s="23">
        <f t="shared" si="54"/>
        <v>35</v>
      </c>
      <c r="F92" s="24">
        <f t="shared" si="55"/>
        <v>0</v>
      </c>
      <c r="G92" s="24">
        <f t="shared" si="56"/>
        <v>30</v>
      </c>
      <c r="H92" s="25"/>
      <c r="I92" s="25"/>
      <c r="J92" s="25"/>
      <c r="K92" s="25"/>
      <c r="L92" s="25">
        <v>30</v>
      </c>
      <c r="M92" s="25"/>
      <c r="N92" s="57">
        <f t="shared" si="57"/>
        <v>5</v>
      </c>
      <c r="O92" s="23">
        <f t="shared" si="58"/>
        <v>15</v>
      </c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139"/>
      <c r="AO92" s="139">
        <v>30</v>
      </c>
      <c r="AP92" s="26">
        <v>5</v>
      </c>
      <c r="AQ92" s="53">
        <v>15</v>
      </c>
      <c r="AR92" s="52"/>
      <c r="AS92" s="26"/>
      <c r="AT92" s="26"/>
      <c r="AU92" s="26"/>
      <c r="AV92" s="26"/>
      <c r="AW92" s="26"/>
      <c r="AX92" s="140">
        <v>2</v>
      </c>
      <c r="AY92" s="55">
        <f t="shared" si="51"/>
        <v>1.4</v>
      </c>
      <c r="AZ92" s="26">
        <v>2</v>
      </c>
      <c r="BA92" s="26"/>
      <c r="BB92" s="26">
        <v>2</v>
      </c>
    </row>
    <row r="93" spans="1:54" s="8" customFormat="1" ht="44.25">
      <c r="A93" s="80" t="s">
        <v>69</v>
      </c>
      <c r="B93" s="81" t="s">
        <v>121</v>
      </c>
      <c r="C93" s="13"/>
      <c r="D93" s="22">
        <f>SUM(D94:D100)</f>
        <v>445</v>
      </c>
      <c r="E93" s="22">
        <f aca="true" t="shared" si="59" ref="E93:AX93">SUM(E94:E100)</f>
        <v>260</v>
      </c>
      <c r="F93" s="22">
        <f t="shared" si="59"/>
        <v>120</v>
      </c>
      <c r="G93" s="22">
        <f t="shared" si="59"/>
        <v>105</v>
      </c>
      <c r="H93" s="22">
        <f t="shared" si="59"/>
        <v>0</v>
      </c>
      <c r="I93" s="22">
        <f t="shared" si="59"/>
        <v>0</v>
      </c>
      <c r="J93" s="22">
        <f t="shared" si="59"/>
        <v>45</v>
      </c>
      <c r="K93" s="22">
        <f t="shared" si="59"/>
        <v>0</v>
      </c>
      <c r="L93" s="22">
        <f t="shared" si="59"/>
        <v>60</v>
      </c>
      <c r="M93" s="22">
        <f t="shared" si="59"/>
        <v>0</v>
      </c>
      <c r="N93" s="22">
        <f>SUM(N94:N100)</f>
        <v>35</v>
      </c>
      <c r="O93" s="22">
        <f>SUM(O94:O100)</f>
        <v>185</v>
      </c>
      <c r="P93" s="22">
        <f t="shared" si="59"/>
        <v>0</v>
      </c>
      <c r="Q93" s="22">
        <f t="shared" si="59"/>
        <v>0</v>
      </c>
      <c r="R93" s="22">
        <f t="shared" si="59"/>
        <v>0</v>
      </c>
      <c r="S93" s="22">
        <f t="shared" si="59"/>
        <v>0</v>
      </c>
      <c r="T93" s="22">
        <f t="shared" si="59"/>
        <v>0</v>
      </c>
      <c r="U93" s="22">
        <f t="shared" si="59"/>
        <v>0</v>
      </c>
      <c r="V93" s="22">
        <f t="shared" si="59"/>
        <v>0</v>
      </c>
      <c r="W93" s="22">
        <f t="shared" si="59"/>
        <v>0</v>
      </c>
      <c r="X93" s="22">
        <f t="shared" si="59"/>
        <v>0</v>
      </c>
      <c r="Y93" s="22">
        <f t="shared" si="59"/>
        <v>0</v>
      </c>
      <c r="Z93" s="22">
        <f t="shared" si="59"/>
        <v>0</v>
      </c>
      <c r="AA93" s="22">
        <f t="shared" si="59"/>
        <v>0</v>
      </c>
      <c r="AB93" s="22">
        <f t="shared" si="59"/>
        <v>0</v>
      </c>
      <c r="AC93" s="22">
        <f t="shared" si="59"/>
        <v>0</v>
      </c>
      <c r="AD93" s="22">
        <f t="shared" si="59"/>
        <v>0</v>
      </c>
      <c r="AE93" s="22">
        <f t="shared" si="59"/>
        <v>0</v>
      </c>
      <c r="AF93" s="22">
        <f t="shared" si="59"/>
        <v>45</v>
      </c>
      <c r="AG93" s="22">
        <f t="shared" si="59"/>
        <v>0</v>
      </c>
      <c r="AH93" s="22">
        <f t="shared" si="59"/>
        <v>5</v>
      </c>
      <c r="AI93" s="22">
        <f t="shared" si="59"/>
        <v>25</v>
      </c>
      <c r="AJ93" s="22">
        <f t="shared" si="59"/>
        <v>45</v>
      </c>
      <c r="AK93" s="22">
        <f t="shared" si="59"/>
        <v>60</v>
      </c>
      <c r="AL93" s="22">
        <f t="shared" si="59"/>
        <v>15</v>
      </c>
      <c r="AM93" s="22">
        <f t="shared" si="59"/>
        <v>50</v>
      </c>
      <c r="AN93" s="22">
        <f t="shared" si="59"/>
        <v>30</v>
      </c>
      <c r="AO93" s="22">
        <f t="shared" si="59"/>
        <v>45</v>
      </c>
      <c r="AP93" s="22">
        <f t="shared" si="59"/>
        <v>15</v>
      </c>
      <c r="AQ93" s="22">
        <f t="shared" si="59"/>
        <v>110</v>
      </c>
      <c r="AR93" s="22">
        <f t="shared" si="59"/>
        <v>0</v>
      </c>
      <c r="AS93" s="22">
        <f t="shared" si="59"/>
        <v>0</v>
      </c>
      <c r="AT93" s="22">
        <f t="shared" si="59"/>
        <v>0</v>
      </c>
      <c r="AU93" s="22">
        <f t="shared" si="59"/>
        <v>0</v>
      </c>
      <c r="AV93" s="22">
        <f t="shared" si="59"/>
        <v>3</v>
      </c>
      <c r="AW93" s="22">
        <f t="shared" si="59"/>
        <v>6</v>
      </c>
      <c r="AX93" s="22">
        <f t="shared" si="59"/>
        <v>8</v>
      </c>
      <c r="AY93" s="22">
        <f>SUM(AY94:AY100)</f>
        <v>10.4</v>
      </c>
      <c r="AZ93" s="22">
        <f>SUM(AZ94:AZ100)</f>
        <v>17</v>
      </c>
      <c r="BA93" s="22">
        <f>SUM(BA94:BA100)</f>
        <v>0</v>
      </c>
      <c r="BB93" s="22">
        <f>SUM(BB94:BB100)</f>
        <v>17</v>
      </c>
    </row>
    <row r="94" spans="1:54" s="7" customFormat="1" ht="34.5">
      <c r="A94" s="14" t="s">
        <v>10</v>
      </c>
      <c r="B94" s="60" t="s">
        <v>154</v>
      </c>
      <c r="C94" s="18" t="s">
        <v>189</v>
      </c>
      <c r="D94" s="23">
        <f>SUM(E94,O94)</f>
        <v>50</v>
      </c>
      <c r="E94" s="23">
        <f>SUM(F94:G94,N94)</f>
        <v>35</v>
      </c>
      <c r="F94" s="24">
        <f>SUM(P94,T94,X94,AB94,AF94,AJ94,AN94)</f>
        <v>30</v>
      </c>
      <c r="G94" s="24">
        <f>SUM(Q94,U94,Y94,AC94,AG94,AK94,AO94)</f>
        <v>0</v>
      </c>
      <c r="H94" s="25"/>
      <c r="I94" s="25"/>
      <c r="J94" s="25"/>
      <c r="K94" s="25"/>
      <c r="L94" s="25"/>
      <c r="M94" s="25"/>
      <c r="N94" s="57">
        <f>SUM(R94,V94,Z94,AD94,AH94,AL94,AP94)</f>
        <v>5</v>
      </c>
      <c r="O94" s="23">
        <f>SUM(S94,W94,AA94,AE94,AI94,AM94,AQ94)</f>
        <v>15</v>
      </c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139">
        <v>30</v>
      </c>
      <c r="AG94" s="139"/>
      <c r="AH94" s="26">
        <v>5</v>
      </c>
      <c r="AI94" s="26">
        <v>15</v>
      </c>
      <c r="AJ94" s="26"/>
      <c r="AK94" s="26"/>
      <c r="AL94" s="26"/>
      <c r="AM94" s="26"/>
      <c r="AN94" s="26"/>
      <c r="AO94" s="26"/>
      <c r="AP94" s="26"/>
      <c r="AQ94" s="53"/>
      <c r="AR94" s="52"/>
      <c r="AS94" s="26"/>
      <c r="AT94" s="26"/>
      <c r="AU94" s="26"/>
      <c r="AV94" s="139">
        <v>2</v>
      </c>
      <c r="AW94" s="139"/>
      <c r="AX94" s="54"/>
      <c r="AY94" s="55">
        <f>SUM(E94)/25</f>
        <v>1.4</v>
      </c>
      <c r="AZ94" s="26">
        <v>2</v>
      </c>
      <c r="BA94" s="26"/>
      <c r="BB94" s="26">
        <v>2</v>
      </c>
    </row>
    <row r="95" spans="1:54" s="7" customFormat="1" ht="34.5">
      <c r="A95" s="14" t="s">
        <v>9</v>
      </c>
      <c r="B95" s="60" t="s">
        <v>124</v>
      </c>
      <c r="C95" s="18" t="s">
        <v>189</v>
      </c>
      <c r="D95" s="23">
        <f aca="true" t="shared" si="60" ref="D95:D100">SUM(E95,O95)</f>
        <v>25</v>
      </c>
      <c r="E95" s="23">
        <f aca="true" t="shared" si="61" ref="E95:E100">SUM(F95:G95,N95)</f>
        <v>15</v>
      </c>
      <c r="F95" s="24">
        <f aca="true" t="shared" si="62" ref="F95:F100">SUM(P95,T95,X95,AB95,AF95,AJ95,AN95)</f>
        <v>15</v>
      </c>
      <c r="G95" s="24">
        <f aca="true" t="shared" si="63" ref="G95:G100">SUM(Q95,U95,Y95,AC95,AG95,AK95,AO95)</f>
        <v>0</v>
      </c>
      <c r="H95" s="25"/>
      <c r="I95" s="25"/>
      <c r="J95" s="25"/>
      <c r="K95" s="25"/>
      <c r="L95" s="25"/>
      <c r="M95" s="25"/>
      <c r="N95" s="57">
        <f aca="true" t="shared" si="64" ref="N95:N100">SUM(R95,V95,Z95,AD95,AH95,AL95,AP95)</f>
        <v>0</v>
      </c>
      <c r="O95" s="23">
        <f aca="true" t="shared" si="65" ref="O95:O100">SUM(S95,W95,AA95,AE95,AI95,AM95,AQ95)</f>
        <v>10</v>
      </c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139">
        <v>15</v>
      </c>
      <c r="AG95" s="26"/>
      <c r="AH95" s="26"/>
      <c r="AI95" s="26">
        <v>10</v>
      </c>
      <c r="AJ95" s="26"/>
      <c r="AK95" s="26"/>
      <c r="AL95" s="26"/>
      <c r="AM95" s="26"/>
      <c r="AN95" s="26"/>
      <c r="AO95" s="26"/>
      <c r="AP95" s="26"/>
      <c r="AQ95" s="53"/>
      <c r="AR95" s="52"/>
      <c r="AS95" s="26"/>
      <c r="AT95" s="26"/>
      <c r="AU95" s="26"/>
      <c r="AV95" s="139">
        <v>1</v>
      </c>
      <c r="AW95" s="139"/>
      <c r="AX95" s="54"/>
      <c r="AY95" s="55">
        <f aca="true" t="shared" si="66" ref="AY95:AY100">SUM(E95)/25</f>
        <v>0.6</v>
      </c>
      <c r="AZ95" s="26">
        <v>1</v>
      </c>
      <c r="BA95" s="26"/>
      <c r="BB95" s="26">
        <v>1</v>
      </c>
    </row>
    <row r="96" spans="1:54" s="7" customFormat="1" ht="34.5">
      <c r="A96" s="14" t="s">
        <v>8</v>
      </c>
      <c r="B96" s="60" t="s">
        <v>125</v>
      </c>
      <c r="C96" s="18" t="s">
        <v>182</v>
      </c>
      <c r="D96" s="23">
        <f t="shared" si="60"/>
        <v>30</v>
      </c>
      <c r="E96" s="23">
        <f t="shared" si="61"/>
        <v>20</v>
      </c>
      <c r="F96" s="24">
        <f t="shared" si="62"/>
        <v>15</v>
      </c>
      <c r="G96" s="24">
        <f t="shared" si="63"/>
        <v>0</v>
      </c>
      <c r="H96" s="25"/>
      <c r="I96" s="25"/>
      <c r="J96" s="25"/>
      <c r="K96" s="25"/>
      <c r="L96" s="25"/>
      <c r="M96" s="25"/>
      <c r="N96" s="57">
        <f t="shared" si="64"/>
        <v>5</v>
      </c>
      <c r="O96" s="23">
        <f t="shared" si="65"/>
        <v>10</v>
      </c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139">
        <v>15</v>
      </c>
      <c r="AK96" s="26"/>
      <c r="AL96" s="26">
        <v>5</v>
      </c>
      <c r="AM96" s="26">
        <v>10</v>
      </c>
      <c r="AN96" s="26"/>
      <c r="AO96" s="26"/>
      <c r="AP96" s="26"/>
      <c r="AQ96" s="53"/>
      <c r="AR96" s="52"/>
      <c r="AS96" s="26"/>
      <c r="AT96" s="26"/>
      <c r="AU96" s="26"/>
      <c r="AV96" s="139"/>
      <c r="AW96" s="139">
        <v>1</v>
      </c>
      <c r="AX96" s="54"/>
      <c r="AY96" s="55">
        <f t="shared" si="66"/>
        <v>0.8</v>
      </c>
      <c r="AZ96" s="26">
        <v>1</v>
      </c>
      <c r="BA96" s="26"/>
      <c r="BB96" s="26">
        <v>1</v>
      </c>
    </row>
    <row r="97" spans="1:54" s="7" customFormat="1" ht="34.5">
      <c r="A97" s="14" t="s">
        <v>7</v>
      </c>
      <c r="B97" s="15" t="s">
        <v>126</v>
      </c>
      <c r="C97" s="18" t="s">
        <v>196</v>
      </c>
      <c r="D97" s="23">
        <f t="shared" si="60"/>
        <v>190</v>
      </c>
      <c r="E97" s="23">
        <f t="shared" si="61"/>
        <v>105</v>
      </c>
      <c r="F97" s="24">
        <f t="shared" si="62"/>
        <v>15</v>
      </c>
      <c r="G97" s="24">
        <f t="shared" si="63"/>
        <v>75</v>
      </c>
      <c r="H97" s="25"/>
      <c r="I97" s="25"/>
      <c r="J97" s="25">
        <v>30</v>
      </c>
      <c r="K97" s="25"/>
      <c r="L97" s="25">
        <v>45</v>
      </c>
      <c r="M97" s="25"/>
      <c r="N97" s="57">
        <f t="shared" si="64"/>
        <v>15</v>
      </c>
      <c r="O97" s="23">
        <f t="shared" si="65"/>
        <v>85</v>
      </c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139">
        <v>15</v>
      </c>
      <c r="AK97" s="139">
        <v>45</v>
      </c>
      <c r="AL97" s="26">
        <v>5</v>
      </c>
      <c r="AM97" s="26">
        <v>25</v>
      </c>
      <c r="AN97" s="26"/>
      <c r="AO97" s="139">
        <v>30</v>
      </c>
      <c r="AP97" s="26">
        <v>10</v>
      </c>
      <c r="AQ97" s="53">
        <v>60</v>
      </c>
      <c r="AR97" s="52"/>
      <c r="AS97" s="26"/>
      <c r="AT97" s="26"/>
      <c r="AU97" s="26"/>
      <c r="AV97" s="26"/>
      <c r="AW97" s="139">
        <v>3</v>
      </c>
      <c r="AX97" s="140">
        <v>4</v>
      </c>
      <c r="AY97" s="55">
        <f t="shared" si="66"/>
        <v>4.2</v>
      </c>
      <c r="AZ97" s="26">
        <v>7</v>
      </c>
      <c r="BA97" s="26"/>
      <c r="BB97" s="26">
        <v>7</v>
      </c>
    </row>
    <row r="98" spans="1:54" s="7" customFormat="1" ht="34.5">
      <c r="A98" s="14" t="s">
        <v>6</v>
      </c>
      <c r="B98" s="15" t="s">
        <v>127</v>
      </c>
      <c r="C98" s="18" t="s">
        <v>182</v>
      </c>
      <c r="D98" s="23">
        <f t="shared" si="60"/>
        <v>50</v>
      </c>
      <c r="E98" s="23">
        <f t="shared" si="61"/>
        <v>35</v>
      </c>
      <c r="F98" s="24">
        <f t="shared" si="62"/>
        <v>15</v>
      </c>
      <c r="G98" s="24">
        <f t="shared" si="63"/>
        <v>15</v>
      </c>
      <c r="H98" s="25"/>
      <c r="I98" s="25"/>
      <c r="J98" s="25"/>
      <c r="K98" s="25"/>
      <c r="L98" s="25">
        <v>15</v>
      </c>
      <c r="M98" s="25"/>
      <c r="N98" s="57">
        <f t="shared" si="64"/>
        <v>5</v>
      </c>
      <c r="O98" s="23">
        <f t="shared" si="65"/>
        <v>15</v>
      </c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139">
        <v>15</v>
      </c>
      <c r="AK98" s="139">
        <v>15</v>
      </c>
      <c r="AL98" s="26">
        <v>5</v>
      </c>
      <c r="AM98" s="26">
        <v>15</v>
      </c>
      <c r="AN98" s="26"/>
      <c r="AO98" s="26"/>
      <c r="AP98" s="26"/>
      <c r="AQ98" s="53"/>
      <c r="AR98" s="52"/>
      <c r="AS98" s="26"/>
      <c r="AT98" s="26"/>
      <c r="AU98" s="26"/>
      <c r="AV98" s="26"/>
      <c r="AW98" s="139">
        <v>2</v>
      </c>
      <c r="AX98" s="140"/>
      <c r="AY98" s="55">
        <f t="shared" si="66"/>
        <v>1.4</v>
      </c>
      <c r="AZ98" s="26">
        <v>2</v>
      </c>
      <c r="BA98" s="26"/>
      <c r="BB98" s="26">
        <v>2</v>
      </c>
    </row>
    <row r="99" spans="1:54" s="7" customFormat="1" ht="34.5">
      <c r="A99" s="14" t="s">
        <v>5</v>
      </c>
      <c r="B99" s="15" t="s">
        <v>128</v>
      </c>
      <c r="C99" s="18" t="s">
        <v>181</v>
      </c>
      <c r="D99" s="23">
        <f t="shared" si="60"/>
        <v>25</v>
      </c>
      <c r="E99" s="23">
        <f t="shared" si="61"/>
        <v>15</v>
      </c>
      <c r="F99" s="24">
        <f t="shared" si="62"/>
        <v>15</v>
      </c>
      <c r="G99" s="24">
        <f t="shared" si="63"/>
        <v>0</v>
      </c>
      <c r="H99" s="25"/>
      <c r="I99" s="25"/>
      <c r="J99" s="61"/>
      <c r="K99" s="61"/>
      <c r="L99" s="25"/>
      <c r="M99" s="25"/>
      <c r="N99" s="57">
        <f t="shared" si="64"/>
        <v>0</v>
      </c>
      <c r="O99" s="23">
        <f t="shared" si="65"/>
        <v>10</v>
      </c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139">
        <v>15</v>
      </c>
      <c r="AO99" s="139"/>
      <c r="AP99" s="26"/>
      <c r="AQ99" s="53">
        <v>10</v>
      </c>
      <c r="AR99" s="52"/>
      <c r="AS99" s="26"/>
      <c r="AT99" s="26"/>
      <c r="AU99" s="26"/>
      <c r="AV99" s="26"/>
      <c r="AW99" s="26"/>
      <c r="AX99" s="140">
        <v>1</v>
      </c>
      <c r="AY99" s="55">
        <f t="shared" si="66"/>
        <v>0.6</v>
      </c>
      <c r="AZ99" s="26">
        <v>1</v>
      </c>
      <c r="BA99" s="26"/>
      <c r="BB99" s="26">
        <v>1</v>
      </c>
    </row>
    <row r="100" spans="1:54" s="7" customFormat="1" ht="35.25" thickBot="1">
      <c r="A100" s="14" t="s">
        <v>20</v>
      </c>
      <c r="B100" s="15" t="s">
        <v>129</v>
      </c>
      <c r="C100" s="18" t="s">
        <v>195</v>
      </c>
      <c r="D100" s="23">
        <f t="shared" si="60"/>
        <v>75</v>
      </c>
      <c r="E100" s="23">
        <f t="shared" si="61"/>
        <v>35</v>
      </c>
      <c r="F100" s="24">
        <f t="shared" si="62"/>
        <v>15</v>
      </c>
      <c r="G100" s="24">
        <f t="shared" si="63"/>
        <v>15</v>
      </c>
      <c r="H100" s="25"/>
      <c r="I100" s="25"/>
      <c r="J100" s="61">
        <v>15</v>
      </c>
      <c r="K100" s="61"/>
      <c r="L100" s="25"/>
      <c r="M100" s="25"/>
      <c r="N100" s="57">
        <f t="shared" si="64"/>
        <v>5</v>
      </c>
      <c r="O100" s="23">
        <f t="shared" si="65"/>
        <v>40</v>
      </c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139">
        <v>15</v>
      </c>
      <c r="AO100" s="139">
        <v>15</v>
      </c>
      <c r="AP100" s="26">
        <v>5</v>
      </c>
      <c r="AQ100" s="53">
        <v>40</v>
      </c>
      <c r="AR100" s="104"/>
      <c r="AS100" s="105"/>
      <c r="AT100" s="105"/>
      <c r="AU100" s="105"/>
      <c r="AV100" s="105"/>
      <c r="AW100" s="105"/>
      <c r="AX100" s="141">
        <v>3</v>
      </c>
      <c r="AY100" s="55">
        <f t="shared" si="66"/>
        <v>1.4</v>
      </c>
      <c r="AZ100" s="26">
        <v>3</v>
      </c>
      <c r="BA100" s="26"/>
      <c r="BB100" s="26">
        <v>3</v>
      </c>
    </row>
    <row r="101" spans="1:54" s="7" customFormat="1" ht="34.5">
      <c r="A101" s="115" t="s">
        <v>170</v>
      </c>
      <c r="B101" s="115"/>
      <c r="C101" s="115"/>
      <c r="D101" s="112">
        <f>SUM(D8,D18,D26,D49,D61,D68)</f>
        <v>5360</v>
      </c>
      <c r="E101" s="112">
        <f aca="true" t="shared" si="67" ref="E101:O101">SUM(E8,E18,E26,E49,E61,E68,0)</f>
        <v>2839</v>
      </c>
      <c r="F101" s="112">
        <f t="shared" si="67"/>
        <v>930</v>
      </c>
      <c r="G101" s="112">
        <f>SUM(G8,G18,G26,G49,G61,G68,0)</f>
        <v>1440</v>
      </c>
      <c r="H101" s="112">
        <f t="shared" si="67"/>
        <v>345</v>
      </c>
      <c r="I101" s="112">
        <f t="shared" si="67"/>
        <v>270</v>
      </c>
      <c r="J101" s="112">
        <f t="shared" si="67"/>
        <v>495</v>
      </c>
      <c r="K101" s="112">
        <f t="shared" si="67"/>
        <v>75</v>
      </c>
      <c r="L101" s="112">
        <f t="shared" si="67"/>
        <v>255</v>
      </c>
      <c r="M101" s="112">
        <f t="shared" si="67"/>
        <v>0</v>
      </c>
      <c r="N101" s="112">
        <f t="shared" si="67"/>
        <v>469</v>
      </c>
      <c r="O101" s="112">
        <f t="shared" si="67"/>
        <v>2521</v>
      </c>
      <c r="P101" s="23">
        <f aca="true" t="shared" si="68" ref="P101:BB101">SUM(P8,P18,P26,P49,0,P61,P68)</f>
        <v>150</v>
      </c>
      <c r="Q101" s="23">
        <f t="shared" si="68"/>
        <v>210</v>
      </c>
      <c r="R101" s="23">
        <f t="shared" si="68"/>
        <v>110</v>
      </c>
      <c r="S101" s="23">
        <f t="shared" si="68"/>
        <v>325</v>
      </c>
      <c r="T101" s="23">
        <f t="shared" si="68"/>
        <v>225</v>
      </c>
      <c r="U101" s="23">
        <f t="shared" si="68"/>
        <v>210</v>
      </c>
      <c r="V101" s="23">
        <f t="shared" si="68"/>
        <v>42</v>
      </c>
      <c r="W101" s="23">
        <f t="shared" si="68"/>
        <v>318</v>
      </c>
      <c r="X101" s="23">
        <f t="shared" si="68"/>
        <v>105</v>
      </c>
      <c r="Y101" s="23">
        <f t="shared" si="68"/>
        <v>240</v>
      </c>
      <c r="Z101" s="23">
        <f t="shared" si="68"/>
        <v>65</v>
      </c>
      <c r="AA101" s="23">
        <f t="shared" si="68"/>
        <v>340</v>
      </c>
      <c r="AB101" s="23">
        <f t="shared" si="68"/>
        <v>120</v>
      </c>
      <c r="AC101" s="23">
        <f t="shared" si="68"/>
        <v>195</v>
      </c>
      <c r="AD101" s="23">
        <f t="shared" si="68"/>
        <v>57</v>
      </c>
      <c r="AE101" s="23">
        <f t="shared" si="68"/>
        <v>378</v>
      </c>
      <c r="AF101" s="23">
        <f t="shared" si="68"/>
        <v>135</v>
      </c>
      <c r="AG101" s="23">
        <f t="shared" si="68"/>
        <v>165</v>
      </c>
      <c r="AH101" s="23">
        <f t="shared" si="68"/>
        <v>80</v>
      </c>
      <c r="AI101" s="23">
        <f t="shared" si="68"/>
        <v>370</v>
      </c>
      <c r="AJ101" s="23">
        <f t="shared" si="68"/>
        <v>105</v>
      </c>
      <c r="AK101" s="23">
        <f t="shared" si="68"/>
        <v>210</v>
      </c>
      <c r="AL101" s="23">
        <f t="shared" si="68"/>
        <v>70</v>
      </c>
      <c r="AM101" s="23">
        <f t="shared" si="68"/>
        <v>375</v>
      </c>
      <c r="AN101" s="23">
        <f t="shared" si="68"/>
        <v>90</v>
      </c>
      <c r="AO101" s="23">
        <f t="shared" si="68"/>
        <v>210</v>
      </c>
      <c r="AP101" s="23">
        <f t="shared" si="68"/>
        <v>45</v>
      </c>
      <c r="AQ101" s="23">
        <f t="shared" si="68"/>
        <v>415</v>
      </c>
      <c r="AR101" s="23">
        <f t="shared" si="68"/>
        <v>30</v>
      </c>
      <c r="AS101" s="23">
        <f t="shared" si="68"/>
        <v>30</v>
      </c>
      <c r="AT101" s="23">
        <f t="shared" si="68"/>
        <v>30</v>
      </c>
      <c r="AU101" s="23">
        <f t="shared" si="68"/>
        <v>30</v>
      </c>
      <c r="AV101" s="23">
        <f t="shared" si="68"/>
        <v>30</v>
      </c>
      <c r="AW101" s="23">
        <f t="shared" si="68"/>
        <v>30</v>
      </c>
      <c r="AX101" s="23">
        <f t="shared" si="68"/>
        <v>30</v>
      </c>
      <c r="AY101" s="112">
        <f t="shared" si="68"/>
        <v>111.96000000000001</v>
      </c>
      <c r="AZ101" s="112">
        <f t="shared" si="68"/>
        <v>151</v>
      </c>
      <c r="BA101" s="112">
        <f t="shared" si="68"/>
        <v>5</v>
      </c>
      <c r="BB101" s="112">
        <f t="shared" si="68"/>
        <v>52</v>
      </c>
    </row>
    <row r="102" spans="1:54" s="7" customFormat="1" ht="34.5">
      <c r="A102" s="115"/>
      <c r="B102" s="115"/>
      <c r="C102" s="115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>
        <f>SUM(P101:S101)</f>
        <v>795</v>
      </c>
      <c r="Q102" s="112"/>
      <c r="R102" s="112"/>
      <c r="S102" s="112"/>
      <c r="T102" s="112">
        <f>SUM(T101:W101)</f>
        <v>795</v>
      </c>
      <c r="U102" s="112"/>
      <c r="V102" s="112"/>
      <c r="W102" s="112"/>
      <c r="X102" s="112">
        <f>SUM(X101:AA101)</f>
        <v>750</v>
      </c>
      <c r="Y102" s="112"/>
      <c r="Z102" s="112"/>
      <c r="AA102" s="112"/>
      <c r="AB102" s="112">
        <f>SUM(AB101:AE101)</f>
        <v>750</v>
      </c>
      <c r="AC102" s="112"/>
      <c r="AD102" s="112"/>
      <c r="AE102" s="112"/>
      <c r="AF102" s="112">
        <f>SUM(AF101:AI101)</f>
        <v>750</v>
      </c>
      <c r="AG102" s="112"/>
      <c r="AH102" s="112"/>
      <c r="AI102" s="112"/>
      <c r="AJ102" s="112">
        <f>SUM(AJ101:AM101)</f>
        <v>760</v>
      </c>
      <c r="AK102" s="112"/>
      <c r="AL102" s="112"/>
      <c r="AM102" s="112"/>
      <c r="AN102" s="112">
        <f>SUM(AN101:AQ101)</f>
        <v>760</v>
      </c>
      <c r="AO102" s="112"/>
      <c r="AP102" s="112"/>
      <c r="AQ102" s="112"/>
      <c r="AR102" s="111">
        <f>SUM(AR101:AX101)</f>
        <v>210</v>
      </c>
      <c r="AS102" s="111"/>
      <c r="AT102" s="111"/>
      <c r="AU102" s="111"/>
      <c r="AV102" s="111"/>
      <c r="AW102" s="111"/>
      <c r="AX102" s="111"/>
      <c r="AY102" s="112"/>
      <c r="AZ102" s="112"/>
      <c r="BA102" s="112"/>
      <c r="BB102" s="112"/>
    </row>
    <row r="103" spans="1:54" s="7" customFormat="1" ht="34.5">
      <c r="A103" s="115" t="s">
        <v>140</v>
      </c>
      <c r="B103" s="115"/>
      <c r="C103" s="115"/>
      <c r="D103" s="112">
        <f aca="true" t="shared" si="69" ref="D103:O103">SUM(D8,D18,D26,D49,D61,D77,0)</f>
        <v>5360</v>
      </c>
      <c r="E103" s="112">
        <f t="shared" si="69"/>
        <v>2839</v>
      </c>
      <c r="F103" s="112">
        <f t="shared" si="69"/>
        <v>975</v>
      </c>
      <c r="G103" s="112">
        <f t="shared" si="69"/>
        <v>1395</v>
      </c>
      <c r="H103" s="112">
        <f t="shared" si="69"/>
        <v>345</v>
      </c>
      <c r="I103" s="112">
        <f t="shared" si="69"/>
        <v>270</v>
      </c>
      <c r="J103" s="112">
        <f t="shared" si="69"/>
        <v>525</v>
      </c>
      <c r="K103" s="112">
        <f t="shared" si="69"/>
        <v>75</v>
      </c>
      <c r="L103" s="112">
        <f t="shared" si="69"/>
        <v>180</v>
      </c>
      <c r="M103" s="112">
        <f t="shared" si="69"/>
        <v>0</v>
      </c>
      <c r="N103" s="112">
        <f t="shared" si="69"/>
        <v>469</v>
      </c>
      <c r="O103" s="112">
        <f t="shared" si="69"/>
        <v>2521</v>
      </c>
      <c r="P103" s="23">
        <f aca="true" t="shared" si="70" ref="P103:BB103">SUM(P8,P18,P26,P49,0,P61,P77)</f>
        <v>150</v>
      </c>
      <c r="Q103" s="23">
        <f t="shared" si="70"/>
        <v>210</v>
      </c>
      <c r="R103" s="23">
        <f t="shared" si="70"/>
        <v>110</v>
      </c>
      <c r="S103" s="23">
        <f t="shared" si="70"/>
        <v>325</v>
      </c>
      <c r="T103" s="23">
        <f t="shared" si="70"/>
        <v>225</v>
      </c>
      <c r="U103" s="23">
        <f t="shared" si="70"/>
        <v>210</v>
      </c>
      <c r="V103" s="23">
        <f t="shared" si="70"/>
        <v>42</v>
      </c>
      <c r="W103" s="23">
        <f t="shared" si="70"/>
        <v>318</v>
      </c>
      <c r="X103" s="23">
        <f t="shared" si="70"/>
        <v>105</v>
      </c>
      <c r="Y103" s="23">
        <f t="shared" si="70"/>
        <v>240</v>
      </c>
      <c r="Z103" s="23">
        <f t="shared" si="70"/>
        <v>65</v>
      </c>
      <c r="AA103" s="23">
        <f t="shared" si="70"/>
        <v>340</v>
      </c>
      <c r="AB103" s="23">
        <f t="shared" si="70"/>
        <v>120</v>
      </c>
      <c r="AC103" s="23">
        <f t="shared" si="70"/>
        <v>195</v>
      </c>
      <c r="AD103" s="23">
        <f t="shared" si="70"/>
        <v>57</v>
      </c>
      <c r="AE103" s="23">
        <f t="shared" si="70"/>
        <v>378</v>
      </c>
      <c r="AF103" s="23">
        <f t="shared" si="70"/>
        <v>135</v>
      </c>
      <c r="AG103" s="23">
        <f t="shared" si="70"/>
        <v>180</v>
      </c>
      <c r="AH103" s="23">
        <f t="shared" si="70"/>
        <v>80</v>
      </c>
      <c r="AI103" s="23">
        <f t="shared" si="70"/>
        <v>355</v>
      </c>
      <c r="AJ103" s="23">
        <f t="shared" si="70"/>
        <v>135</v>
      </c>
      <c r="AK103" s="23">
        <f t="shared" si="70"/>
        <v>210</v>
      </c>
      <c r="AL103" s="23">
        <f t="shared" si="70"/>
        <v>70</v>
      </c>
      <c r="AM103" s="23">
        <f t="shared" si="70"/>
        <v>355</v>
      </c>
      <c r="AN103" s="23">
        <f t="shared" si="70"/>
        <v>105</v>
      </c>
      <c r="AO103" s="23">
        <f t="shared" si="70"/>
        <v>150</v>
      </c>
      <c r="AP103" s="23">
        <f t="shared" si="70"/>
        <v>45</v>
      </c>
      <c r="AQ103" s="23">
        <f t="shared" si="70"/>
        <v>450</v>
      </c>
      <c r="AR103" s="23">
        <f t="shared" si="70"/>
        <v>30</v>
      </c>
      <c r="AS103" s="23">
        <f t="shared" si="70"/>
        <v>30</v>
      </c>
      <c r="AT103" s="23">
        <f t="shared" si="70"/>
        <v>30</v>
      </c>
      <c r="AU103" s="23">
        <f t="shared" si="70"/>
        <v>30</v>
      </c>
      <c r="AV103" s="23">
        <f t="shared" si="70"/>
        <v>30</v>
      </c>
      <c r="AW103" s="23">
        <f t="shared" si="70"/>
        <v>30</v>
      </c>
      <c r="AX103" s="23">
        <f t="shared" si="70"/>
        <v>30</v>
      </c>
      <c r="AY103" s="113">
        <f t="shared" si="70"/>
        <v>111.96000000000001</v>
      </c>
      <c r="AZ103" s="112">
        <f t="shared" si="70"/>
        <v>151</v>
      </c>
      <c r="BA103" s="112">
        <f t="shared" si="70"/>
        <v>5</v>
      </c>
      <c r="BB103" s="112">
        <f t="shared" si="70"/>
        <v>52</v>
      </c>
    </row>
    <row r="104" spans="1:54" s="7" customFormat="1" ht="34.5">
      <c r="A104" s="115"/>
      <c r="B104" s="115"/>
      <c r="C104" s="115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>
        <f>SUM(P103:S103)</f>
        <v>795</v>
      </c>
      <c r="Q104" s="112"/>
      <c r="R104" s="112"/>
      <c r="S104" s="112"/>
      <c r="T104" s="112">
        <f>SUM(T103:W103)</f>
        <v>795</v>
      </c>
      <c r="U104" s="112"/>
      <c r="V104" s="112"/>
      <c r="W104" s="112"/>
      <c r="X104" s="112">
        <f>SUM(X103:AA103)</f>
        <v>750</v>
      </c>
      <c r="Y104" s="112"/>
      <c r="Z104" s="112"/>
      <c r="AA104" s="112"/>
      <c r="AB104" s="112">
        <f>SUM(AB103:AE103)</f>
        <v>750</v>
      </c>
      <c r="AC104" s="112"/>
      <c r="AD104" s="112"/>
      <c r="AE104" s="112"/>
      <c r="AF104" s="112">
        <f>SUM(AF103:AI103)</f>
        <v>750</v>
      </c>
      <c r="AG104" s="112"/>
      <c r="AH104" s="112"/>
      <c r="AI104" s="112"/>
      <c r="AJ104" s="112">
        <f>SUM(AJ103:AM103)</f>
        <v>770</v>
      </c>
      <c r="AK104" s="112"/>
      <c r="AL104" s="112"/>
      <c r="AM104" s="112"/>
      <c r="AN104" s="112">
        <f>SUM(AN103:AQ103)</f>
        <v>750</v>
      </c>
      <c r="AO104" s="112"/>
      <c r="AP104" s="112"/>
      <c r="AQ104" s="112"/>
      <c r="AR104" s="111">
        <f>SUM(AR103:AX103)</f>
        <v>210</v>
      </c>
      <c r="AS104" s="111"/>
      <c r="AT104" s="111"/>
      <c r="AU104" s="111"/>
      <c r="AV104" s="111"/>
      <c r="AW104" s="111"/>
      <c r="AX104" s="111"/>
      <c r="AY104" s="114"/>
      <c r="AZ104" s="112"/>
      <c r="BA104" s="112"/>
      <c r="BB104" s="112"/>
    </row>
    <row r="105" spans="1:54" s="7" customFormat="1" ht="34.5">
      <c r="A105" s="115" t="s">
        <v>205</v>
      </c>
      <c r="B105" s="115"/>
      <c r="C105" s="115"/>
      <c r="D105" s="112">
        <f aca="true" t="shared" si="71" ref="D105:O105">SUM(D8,D18,D26,D49,D61,D85,0)</f>
        <v>5360</v>
      </c>
      <c r="E105" s="112">
        <f t="shared" si="71"/>
        <v>2839</v>
      </c>
      <c r="F105" s="112">
        <f t="shared" si="71"/>
        <v>870</v>
      </c>
      <c r="G105" s="112">
        <f t="shared" si="71"/>
        <v>1500</v>
      </c>
      <c r="H105" s="112">
        <f t="shared" si="71"/>
        <v>405</v>
      </c>
      <c r="I105" s="112">
        <f t="shared" si="71"/>
        <v>270</v>
      </c>
      <c r="J105" s="112">
        <f t="shared" si="71"/>
        <v>480</v>
      </c>
      <c r="K105" s="112">
        <f t="shared" si="71"/>
        <v>75</v>
      </c>
      <c r="L105" s="112">
        <f t="shared" si="71"/>
        <v>270</v>
      </c>
      <c r="M105" s="112">
        <f t="shared" si="71"/>
        <v>0</v>
      </c>
      <c r="N105" s="112">
        <f t="shared" si="71"/>
        <v>469</v>
      </c>
      <c r="O105" s="112">
        <f t="shared" si="71"/>
        <v>2521</v>
      </c>
      <c r="P105" s="23">
        <f aca="true" t="shared" si="72" ref="P105:BB105">SUM(P8,P18,P26,P49,0,P61,P85)</f>
        <v>150</v>
      </c>
      <c r="Q105" s="23">
        <f t="shared" si="72"/>
        <v>210</v>
      </c>
      <c r="R105" s="23">
        <f t="shared" si="72"/>
        <v>110</v>
      </c>
      <c r="S105" s="23">
        <f t="shared" si="72"/>
        <v>325</v>
      </c>
      <c r="T105" s="23">
        <f t="shared" si="72"/>
        <v>225</v>
      </c>
      <c r="U105" s="23">
        <f t="shared" si="72"/>
        <v>210</v>
      </c>
      <c r="V105" s="23">
        <f t="shared" si="72"/>
        <v>42</v>
      </c>
      <c r="W105" s="23">
        <f t="shared" si="72"/>
        <v>318</v>
      </c>
      <c r="X105" s="23">
        <f t="shared" si="72"/>
        <v>105</v>
      </c>
      <c r="Y105" s="23">
        <f t="shared" si="72"/>
        <v>240</v>
      </c>
      <c r="Z105" s="23">
        <f t="shared" si="72"/>
        <v>65</v>
      </c>
      <c r="AA105" s="23">
        <f t="shared" si="72"/>
        <v>340</v>
      </c>
      <c r="AB105" s="23">
        <f t="shared" si="72"/>
        <v>120</v>
      </c>
      <c r="AC105" s="23">
        <f t="shared" si="72"/>
        <v>195</v>
      </c>
      <c r="AD105" s="23">
        <f t="shared" si="72"/>
        <v>57</v>
      </c>
      <c r="AE105" s="23">
        <f t="shared" si="72"/>
        <v>378</v>
      </c>
      <c r="AF105" s="23">
        <f t="shared" si="72"/>
        <v>120</v>
      </c>
      <c r="AG105" s="23">
        <f t="shared" si="72"/>
        <v>180</v>
      </c>
      <c r="AH105" s="23">
        <f t="shared" si="72"/>
        <v>80</v>
      </c>
      <c r="AI105" s="23">
        <f t="shared" si="72"/>
        <v>370</v>
      </c>
      <c r="AJ105" s="23">
        <f t="shared" si="72"/>
        <v>90</v>
      </c>
      <c r="AK105" s="23">
        <f t="shared" si="72"/>
        <v>240</v>
      </c>
      <c r="AL105" s="23">
        <f t="shared" si="72"/>
        <v>70</v>
      </c>
      <c r="AM105" s="23">
        <f t="shared" si="72"/>
        <v>350</v>
      </c>
      <c r="AN105" s="23">
        <f t="shared" si="72"/>
        <v>60</v>
      </c>
      <c r="AO105" s="23">
        <f t="shared" si="72"/>
        <v>225</v>
      </c>
      <c r="AP105" s="23">
        <f t="shared" si="72"/>
        <v>45</v>
      </c>
      <c r="AQ105" s="23">
        <f t="shared" si="72"/>
        <v>440</v>
      </c>
      <c r="AR105" s="23">
        <f t="shared" si="72"/>
        <v>30</v>
      </c>
      <c r="AS105" s="23">
        <f t="shared" si="72"/>
        <v>30</v>
      </c>
      <c r="AT105" s="23">
        <f t="shared" si="72"/>
        <v>30</v>
      </c>
      <c r="AU105" s="23">
        <f t="shared" si="72"/>
        <v>30</v>
      </c>
      <c r="AV105" s="23">
        <f t="shared" si="72"/>
        <v>30</v>
      </c>
      <c r="AW105" s="23">
        <f t="shared" si="72"/>
        <v>30</v>
      </c>
      <c r="AX105" s="23">
        <f t="shared" si="72"/>
        <v>30</v>
      </c>
      <c r="AY105" s="113">
        <f t="shared" si="72"/>
        <v>111.96000000000001</v>
      </c>
      <c r="AZ105" s="112">
        <f t="shared" si="72"/>
        <v>151</v>
      </c>
      <c r="BA105" s="112">
        <f t="shared" si="72"/>
        <v>5</v>
      </c>
      <c r="BB105" s="112">
        <f t="shared" si="72"/>
        <v>52</v>
      </c>
    </row>
    <row r="106" spans="1:54" s="7" customFormat="1" ht="34.5">
      <c r="A106" s="115"/>
      <c r="B106" s="115"/>
      <c r="C106" s="115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>
        <f>SUM(P105:S105)</f>
        <v>795</v>
      </c>
      <c r="Q106" s="112"/>
      <c r="R106" s="112"/>
      <c r="S106" s="112"/>
      <c r="T106" s="112">
        <f>SUM(T105:W105)</f>
        <v>795</v>
      </c>
      <c r="U106" s="112"/>
      <c r="V106" s="112"/>
      <c r="W106" s="112"/>
      <c r="X106" s="112">
        <f>SUM(X105:AA105)</f>
        <v>750</v>
      </c>
      <c r="Y106" s="112"/>
      <c r="Z106" s="112"/>
      <c r="AA106" s="112"/>
      <c r="AB106" s="112">
        <f>SUM(AB105:AE105)</f>
        <v>750</v>
      </c>
      <c r="AC106" s="112"/>
      <c r="AD106" s="112"/>
      <c r="AE106" s="112"/>
      <c r="AF106" s="112">
        <f>SUM(AF105:AI105)</f>
        <v>750</v>
      </c>
      <c r="AG106" s="112"/>
      <c r="AH106" s="112"/>
      <c r="AI106" s="112"/>
      <c r="AJ106" s="112">
        <f>SUM(AJ105:AM105)</f>
        <v>750</v>
      </c>
      <c r="AK106" s="112"/>
      <c r="AL106" s="112"/>
      <c r="AM106" s="112"/>
      <c r="AN106" s="112">
        <f>SUM(AN105:AQ105)</f>
        <v>770</v>
      </c>
      <c r="AO106" s="112"/>
      <c r="AP106" s="112"/>
      <c r="AQ106" s="112"/>
      <c r="AR106" s="111">
        <f>SUM(AR105:AX105)</f>
        <v>210</v>
      </c>
      <c r="AS106" s="111"/>
      <c r="AT106" s="111"/>
      <c r="AU106" s="111"/>
      <c r="AV106" s="111"/>
      <c r="AW106" s="111"/>
      <c r="AX106" s="111"/>
      <c r="AY106" s="114"/>
      <c r="AZ106" s="112"/>
      <c r="BA106" s="112"/>
      <c r="BB106" s="112"/>
    </row>
    <row r="107" spans="1:54" s="7" customFormat="1" ht="34.5">
      <c r="A107" s="115" t="s">
        <v>120</v>
      </c>
      <c r="B107" s="115"/>
      <c r="C107" s="115"/>
      <c r="D107" s="112">
        <f aca="true" t="shared" si="73" ref="D107:O107">SUM(D8,D18,D26,D49,D61,D93,0)</f>
        <v>5360</v>
      </c>
      <c r="E107" s="112">
        <f t="shared" si="73"/>
        <v>2839</v>
      </c>
      <c r="F107" s="112">
        <f t="shared" si="73"/>
        <v>990</v>
      </c>
      <c r="G107" s="112">
        <f t="shared" si="73"/>
        <v>1380</v>
      </c>
      <c r="H107" s="112">
        <f t="shared" si="73"/>
        <v>345</v>
      </c>
      <c r="I107" s="112">
        <f t="shared" si="73"/>
        <v>270</v>
      </c>
      <c r="J107" s="112">
        <f t="shared" si="73"/>
        <v>450</v>
      </c>
      <c r="K107" s="112">
        <f t="shared" si="73"/>
        <v>75</v>
      </c>
      <c r="L107" s="112">
        <f t="shared" si="73"/>
        <v>240</v>
      </c>
      <c r="M107" s="112">
        <f t="shared" si="73"/>
        <v>0</v>
      </c>
      <c r="N107" s="112">
        <f t="shared" si="73"/>
        <v>469</v>
      </c>
      <c r="O107" s="112">
        <f t="shared" si="73"/>
        <v>2521</v>
      </c>
      <c r="P107" s="23">
        <f aca="true" t="shared" si="74" ref="P107:BB107">SUM(P8,P18,P26,P49,0,P61,P93)</f>
        <v>150</v>
      </c>
      <c r="Q107" s="23">
        <f t="shared" si="74"/>
        <v>210</v>
      </c>
      <c r="R107" s="23">
        <f t="shared" si="74"/>
        <v>110</v>
      </c>
      <c r="S107" s="23">
        <f t="shared" si="74"/>
        <v>325</v>
      </c>
      <c r="T107" s="23">
        <f t="shared" si="74"/>
        <v>225</v>
      </c>
      <c r="U107" s="23">
        <f t="shared" si="74"/>
        <v>210</v>
      </c>
      <c r="V107" s="23">
        <f t="shared" si="74"/>
        <v>42</v>
      </c>
      <c r="W107" s="23">
        <f t="shared" si="74"/>
        <v>318</v>
      </c>
      <c r="X107" s="23">
        <f t="shared" si="74"/>
        <v>105</v>
      </c>
      <c r="Y107" s="23">
        <f t="shared" si="74"/>
        <v>240</v>
      </c>
      <c r="Z107" s="23">
        <f t="shared" si="74"/>
        <v>65</v>
      </c>
      <c r="AA107" s="23">
        <f t="shared" si="74"/>
        <v>340</v>
      </c>
      <c r="AB107" s="23">
        <f t="shared" si="74"/>
        <v>120</v>
      </c>
      <c r="AC107" s="23">
        <f t="shared" si="74"/>
        <v>195</v>
      </c>
      <c r="AD107" s="23">
        <f t="shared" si="74"/>
        <v>57</v>
      </c>
      <c r="AE107" s="23">
        <f t="shared" si="74"/>
        <v>378</v>
      </c>
      <c r="AF107" s="23">
        <f t="shared" si="74"/>
        <v>165</v>
      </c>
      <c r="AG107" s="23">
        <f t="shared" si="74"/>
        <v>150</v>
      </c>
      <c r="AH107" s="23">
        <f t="shared" si="74"/>
        <v>80</v>
      </c>
      <c r="AI107" s="23">
        <f t="shared" si="74"/>
        <v>355</v>
      </c>
      <c r="AJ107" s="23">
        <f t="shared" si="74"/>
        <v>135</v>
      </c>
      <c r="AK107" s="23">
        <f t="shared" si="74"/>
        <v>225</v>
      </c>
      <c r="AL107" s="23">
        <f t="shared" si="74"/>
        <v>70</v>
      </c>
      <c r="AM107" s="23">
        <f t="shared" si="74"/>
        <v>340</v>
      </c>
      <c r="AN107" s="23">
        <f t="shared" si="74"/>
        <v>90</v>
      </c>
      <c r="AO107" s="23">
        <f t="shared" si="74"/>
        <v>150</v>
      </c>
      <c r="AP107" s="23">
        <f t="shared" si="74"/>
        <v>45</v>
      </c>
      <c r="AQ107" s="23">
        <f t="shared" si="74"/>
        <v>465</v>
      </c>
      <c r="AR107" s="23">
        <f t="shared" si="74"/>
        <v>30</v>
      </c>
      <c r="AS107" s="23">
        <f t="shared" si="74"/>
        <v>30</v>
      </c>
      <c r="AT107" s="23">
        <f t="shared" si="74"/>
        <v>30</v>
      </c>
      <c r="AU107" s="23">
        <f t="shared" si="74"/>
        <v>30</v>
      </c>
      <c r="AV107" s="23">
        <f t="shared" si="74"/>
        <v>30</v>
      </c>
      <c r="AW107" s="23">
        <f t="shared" si="74"/>
        <v>30</v>
      </c>
      <c r="AX107" s="23">
        <f t="shared" si="74"/>
        <v>30</v>
      </c>
      <c r="AY107" s="113">
        <f t="shared" si="74"/>
        <v>111.96000000000001</v>
      </c>
      <c r="AZ107" s="112">
        <f t="shared" si="74"/>
        <v>151</v>
      </c>
      <c r="BA107" s="112">
        <f t="shared" si="74"/>
        <v>5</v>
      </c>
      <c r="BB107" s="112">
        <f t="shared" si="74"/>
        <v>52</v>
      </c>
    </row>
    <row r="108" spans="1:54" s="7" customFormat="1" ht="34.5">
      <c r="A108" s="115"/>
      <c r="B108" s="115"/>
      <c r="C108" s="115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>
        <f>SUM(P107:S107)</f>
        <v>795</v>
      </c>
      <c r="Q108" s="112"/>
      <c r="R108" s="112"/>
      <c r="S108" s="112"/>
      <c r="T108" s="112">
        <f>SUM(T107:W107)</f>
        <v>795</v>
      </c>
      <c r="U108" s="112"/>
      <c r="V108" s="112"/>
      <c r="W108" s="112"/>
      <c r="X108" s="112">
        <f>SUM(X107:AA107)</f>
        <v>750</v>
      </c>
      <c r="Y108" s="112"/>
      <c r="Z108" s="112"/>
      <c r="AA108" s="112"/>
      <c r="AB108" s="112">
        <f>SUM(AB107:AE107)</f>
        <v>750</v>
      </c>
      <c r="AC108" s="112"/>
      <c r="AD108" s="112"/>
      <c r="AE108" s="112"/>
      <c r="AF108" s="112">
        <f>SUM(AF107:AI107)</f>
        <v>750</v>
      </c>
      <c r="AG108" s="112"/>
      <c r="AH108" s="112"/>
      <c r="AI108" s="112"/>
      <c r="AJ108" s="112">
        <f>SUM(AJ107:AM107)</f>
        <v>770</v>
      </c>
      <c r="AK108" s="112"/>
      <c r="AL108" s="112"/>
      <c r="AM108" s="112"/>
      <c r="AN108" s="112">
        <f>SUM(AN107:AQ107)</f>
        <v>750</v>
      </c>
      <c r="AO108" s="112"/>
      <c r="AP108" s="112"/>
      <c r="AQ108" s="112"/>
      <c r="AR108" s="111">
        <f>SUM(AR107:AX107)</f>
        <v>210</v>
      </c>
      <c r="AS108" s="111"/>
      <c r="AT108" s="111"/>
      <c r="AU108" s="111"/>
      <c r="AV108" s="111"/>
      <c r="AW108" s="111"/>
      <c r="AX108" s="111"/>
      <c r="AY108" s="114"/>
      <c r="AZ108" s="112"/>
      <c r="BA108" s="112"/>
      <c r="BB108" s="112"/>
    </row>
    <row r="109" ht="34.5">
      <c r="F109" s="34"/>
    </row>
    <row r="110" spans="3:15" ht="44.25">
      <c r="C110" s="71" t="s">
        <v>179</v>
      </c>
      <c r="D110" s="138"/>
      <c r="E110" s="138"/>
      <c r="F110" s="75">
        <f>F101+G101</f>
        <v>2370</v>
      </c>
      <c r="G110" s="76"/>
      <c r="H110" s="34"/>
      <c r="I110" s="34"/>
      <c r="J110" s="34"/>
      <c r="K110" s="34"/>
      <c r="N110" s="36"/>
      <c r="O110" s="35"/>
    </row>
    <row r="111" spans="3:9" ht="34.5">
      <c r="C111" s="71" t="s">
        <v>159</v>
      </c>
      <c r="D111" s="71"/>
      <c r="E111" s="71"/>
      <c r="F111" s="75">
        <f>F103+G103</f>
        <v>2370</v>
      </c>
      <c r="G111" s="76"/>
      <c r="H111" s="34"/>
      <c r="I111" s="34"/>
    </row>
    <row r="112" spans="3:9" ht="34.5">
      <c r="C112" s="71" t="s">
        <v>206</v>
      </c>
      <c r="D112" s="71"/>
      <c r="E112" s="71"/>
      <c r="F112" s="75">
        <f>F105+G105</f>
        <v>2370</v>
      </c>
      <c r="G112" s="76"/>
      <c r="H112" s="34"/>
      <c r="I112" s="34"/>
    </row>
    <row r="113" spans="3:9" ht="34.5">
      <c r="C113" s="71" t="s">
        <v>178</v>
      </c>
      <c r="D113" s="71"/>
      <c r="E113" s="71"/>
      <c r="F113" s="75">
        <f>F107+G107</f>
        <v>2370</v>
      </c>
      <c r="G113" s="76"/>
      <c r="H113" s="34"/>
      <c r="I113" s="34"/>
    </row>
    <row r="114" ht="34.5">
      <c r="F114" s="34"/>
    </row>
    <row r="115" ht="34.5">
      <c r="F115" s="34"/>
    </row>
    <row r="116" spans="4:6" ht="44.25">
      <c r="D116" s="33"/>
      <c r="F116" s="34"/>
    </row>
    <row r="117" spans="4:6" ht="44.25">
      <c r="D117" s="33"/>
      <c r="F117" s="34"/>
    </row>
    <row r="118" spans="4:6" ht="44.25">
      <c r="D118" s="33"/>
      <c r="F118" s="34"/>
    </row>
  </sheetData>
  <sheetProtection/>
  <mergeCells count="143">
    <mergeCell ref="I105:I106"/>
    <mergeCell ref="K105:K106"/>
    <mergeCell ref="I107:I108"/>
    <mergeCell ref="K107:K108"/>
    <mergeCell ref="I5:I7"/>
    <mergeCell ref="K5:K7"/>
    <mergeCell ref="I101:I102"/>
    <mergeCell ref="K101:K102"/>
    <mergeCell ref="I103:I104"/>
    <mergeCell ref="K103:K104"/>
    <mergeCell ref="AX6:AX7"/>
    <mergeCell ref="AW6:AW7"/>
    <mergeCell ref="AV6:AV7"/>
    <mergeCell ref="AY6:AY7"/>
    <mergeCell ref="AU6:AU7"/>
    <mergeCell ref="AT6:AT7"/>
    <mergeCell ref="AJ6:AM6"/>
    <mergeCell ref="X5:AE5"/>
    <mergeCell ref="AF6:AI6"/>
    <mergeCell ref="AB6:AE6"/>
    <mergeCell ref="P6:S6"/>
    <mergeCell ref="T6:W6"/>
    <mergeCell ref="X6:AA6"/>
    <mergeCell ref="AF5:AM5"/>
    <mergeCell ref="AR4:BB4"/>
    <mergeCell ref="AR5:AX5"/>
    <mergeCell ref="AY5:BB5"/>
    <mergeCell ref="AR6:AR7"/>
    <mergeCell ref="AS6:AS7"/>
    <mergeCell ref="N5:N7"/>
    <mergeCell ref="AZ6:AZ7"/>
    <mergeCell ref="BA6:BA7"/>
    <mergeCell ref="BB6:BB7"/>
    <mergeCell ref="P4:AQ4"/>
    <mergeCell ref="AN5:AQ5"/>
    <mergeCell ref="P5:W5"/>
    <mergeCell ref="AN6:AQ6"/>
    <mergeCell ref="A1:O1"/>
    <mergeCell ref="A4:A7"/>
    <mergeCell ref="C4:C7"/>
    <mergeCell ref="D4:O4"/>
    <mergeCell ref="B4:B7"/>
    <mergeCell ref="D5:D7"/>
    <mergeCell ref="G5:G7"/>
    <mergeCell ref="E5:E7"/>
    <mergeCell ref="A101:C102"/>
    <mergeCell ref="D101:D102"/>
    <mergeCell ref="E101:E102"/>
    <mergeCell ref="F101:F102"/>
    <mergeCell ref="G101:G102"/>
    <mergeCell ref="F5:F7"/>
    <mergeCell ref="M101:M102"/>
    <mergeCell ref="N101:N102"/>
    <mergeCell ref="O101:O102"/>
    <mergeCell ref="J101:J102"/>
    <mergeCell ref="L101:L102"/>
    <mergeCell ref="H5:H7"/>
    <mergeCell ref="J5:J7"/>
    <mergeCell ref="O5:O7"/>
    <mergeCell ref="L5:L7"/>
    <mergeCell ref="M5:M7"/>
    <mergeCell ref="AZ101:AZ102"/>
    <mergeCell ref="AY101:AY102"/>
    <mergeCell ref="P102:S102"/>
    <mergeCell ref="T102:W102"/>
    <mergeCell ref="X102:AA102"/>
    <mergeCell ref="AB102:AE102"/>
    <mergeCell ref="AR104:AX104"/>
    <mergeCell ref="AF102:AI102"/>
    <mergeCell ref="G105:G106"/>
    <mergeCell ref="H105:H106"/>
    <mergeCell ref="X104:AA104"/>
    <mergeCell ref="AB104:AE104"/>
    <mergeCell ref="G103:G104"/>
    <mergeCell ref="AJ102:AM102"/>
    <mergeCell ref="J103:J104"/>
    <mergeCell ref="H101:H102"/>
    <mergeCell ref="A105:C106"/>
    <mergeCell ref="D105:D106"/>
    <mergeCell ref="E105:E106"/>
    <mergeCell ref="F105:F106"/>
    <mergeCell ref="H103:H104"/>
    <mergeCell ref="M103:M104"/>
    <mergeCell ref="A103:C104"/>
    <mergeCell ref="D103:D104"/>
    <mergeCell ref="E103:E104"/>
    <mergeCell ref="F103:F104"/>
    <mergeCell ref="J105:J106"/>
    <mergeCell ref="L105:L106"/>
    <mergeCell ref="M105:M106"/>
    <mergeCell ref="N105:N106"/>
    <mergeCell ref="P104:S104"/>
    <mergeCell ref="T104:W104"/>
    <mergeCell ref="N103:N104"/>
    <mergeCell ref="O103:O104"/>
    <mergeCell ref="L103:L104"/>
    <mergeCell ref="AZ105:AZ106"/>
    <mergeCell ref="O105:O106"/>
    <mergeCell ref="AY105:AY106"/>
    <mergeCell ref="P106:S106"/>
    <mergeCell ref="T106:W106"/>
    <mergeCell ref="AN106:AQ106"/>
    <mergeCell ref="AR106:AX106"/>
    <mergeCell ref="X106:AA106"/>
    <mergeCell ref="AB106:AE106"/>
    <mergeCell ref="BA101:BA102"/>
    <mergeCell ref="BB101:BB102"/>
    <mergeCell ref="AF104:AI104"/>
    <mergeCell ref="AJ104:AM104"/>
    <mergeCell ref="AN102:AQ102"/>
    <mergeCell ref="AR102:AX102"/>
    <mergeCell ref="BA103:BA104"/>
    <mergeCell ref="AY103:AY104"/>
    <mergeCell ref="AZ103:AZ104"/>
    <mergeCell ref="AN104:AQ104"/>
    <mergeCell ref="BA105:BA106"/>
    <mergeCell ref="BB105:BB106"/>
    <mergeCell ref="BB103:BB104"/>
    <mergeCell ref="AF106:AI106"/>
    <mergeCell ref="AJ106:AM106"/>
    <mergeCell ref="X108:AA108"/>
    <mergeCell ref="AB108:AE108"/>
    <mergeCell ref="BA107:BA108"/>
    <mergeCell ref="BB107:BB108"/>
    <mergeCell ref="AN108:AQ108"/>
    <mergeCell ref="AF108:AI108"/>
    <mergeCell ref="AJ108:AM108"/>
    <mergeCell ref="A107:C108"/>
    <mergeCell ref="D107:D108"/>
    <mergeCell ref="E107:E108"/>
    <mergeCell ref="F107:F108"/>
    <mergeCell ref="G107:G108"/>
    <mergeCell ref="H107:H108"/>
    <mergeCell ref="AR108:AX108"/>
    <mergeCell ref="AZ107:AZ108"/>
    <mergeCell ref="J107:J108"/>
    <mergeCell ref="L107:L108"/>
    <mergeCell ref="M107:M108"/>
    <mergeCell ref="N107:N108"/>
    <mergeCell ref="O107:O108"/>
    <mergeCell ref="AY107:AY108"/>
    <mergeCell ref="P108:S108"/>
    <mergeCell ref="T108:W108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8" scale="1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13"/>
  <sheetViews>
    <sheetView tabSelected="1" zoomScale="24" zoomScaleNormal="24" zoomScaleSheetLayoutView="40" zoomScalePageLayoutView="0" workbookViewId="0" topLeftCell="A1">
      <pane xSplit="13" ySplit="8" topLeftCell="N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AE53" sqref="AE53"/>
    </sheetView>
  </sheetViews>
  <sheetFormatPr defaultColWidth="9.125" defaultRowHeight="12.75"/>
  <cols>
    <col min="1" max="1" width="10.375" style="10" customWidth="1"/>
    <col min="2" max="2" width="113.00390625" style="2" customWidth="1"/>
    <col min="3" max="3" width="23.875" style="19" customWidth="1"/>
    <col min="4" max="4" width="15.50390625" style="2" customWidth="1"/>
    <col min="5" max="6" width="16.375" style="2" customWidth="1"/>
    <col min="7" max="7" width="17.375" style="2" customWidth="1"/>
    <col min="8" max="8" width="13.50390625" style="2" customWidth="1"/>
    <col min="9" max="10" width="11.50390625" style="2" customWidth="1"/>
    <col min="11" max="11" width="12.625" style="2" customWidth="1"/>
    <col min="12" max="12" width="14.50390625" style="2" customWidth="1"/>
    <col min="13" max="13" width="22.00390625" style="2" customWidth="1"/>
    <col min="14" max="44" width="11.50390625" style="40" customWidth="1"/>
    <col min="45" max="45" width="14.125" style="40" customWidth="1"/>
    <col min="46" max="53" width="9.625" style="10" customWidth="1"/>
    <col min="54" max="55" width="11.50390625" style="12" customWidth="1"/>
    <col min="56" max="56" width="9.625" style="12" customWidth="1"/>
    <col min="57" max="57" width="11.50390625" style="11" customWidth="1"/>
    <col min="58" max="16384" width="9.125" style="11" customWidth="1"/>
  </cols>
  <sheetData>
    <row r="1" spans="1:56" s="6" customFormat="1" ht="78" customHeight="1">
      <c r="A1" s="137" t="s">
        <v>225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1"/>
      <c r="AU1" s="1"/>
      <c r="AV1" s="1"/>
      <c r="AW1" s="3"/>
      <c r="AX1" s="3"/>
      <c r="AY1" s="3"/>
      <c r="AZ1" s="3"/>
      <c r="BA1" s="3"/>
      <c r="BB1" s="5"/>
      <c r="BC1" s="5"/>
      <c r="BD1" s="5"/>
    </row>
    <row r="2" spans="1:56" s="6" customFormat="1" ht="37.5" customHeight="1">
      <c r="A2" s="110" t="s">
        <v>123</v>
      </c>
      <c r="B2" s="20"/>
      <c r="C2" s="20"/>
      <c r="D2" s="20" t="s">
        <v>169</v>
      </c>
      <c r="E2" s="20"/>
      <c r="F2" s="20"/>
      <c r="G2" s="20"/>
      <c r="H2" s="20"/>
      <c r="I2" s="20"/>
      <c r="J2" s="20"/>
      <c r="K2" s="20"/>
      <c r="L2" s="20"/>
      <c r="M2" s="20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1"/>
      <c r="AU2" s="1"/>
      <c r="AV2" s="1"/>
      <c r="AW2" s="3"/>
      <c r="AX2" s="3"/>
      <c r="AY2" s="3"/>
      <c r="AZ2" s="3"/>
      <c r="BA2" s="3"/>
      <c r="BB2" s="5"/>
      <c r="BC2" s="5"/>
      <c r="BD2" s="5"/>
    </row>
    <row r="3" spans="1:53" s="6" customFormat="1" ht="37.5" customHeight="1">
      <c r="A3" s="21" t="s">
        <v>47</v>
      </c>
      <c r="B3" s="20"/>
      <c r="C3" s="20"/>
      <c r="D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1"/>
      <c r="AS3" s="1"/>
      <c r="AT3" s="1"/>
      <c r="AU3" s="3"/>
      <c r="AV3" s="3"/>
      <c r="AW3" s="3"/>
      <c r="AX3" s="3"/>
      <c r="AY3" s="5"/>
      <c r="AZ3" s="5"/>
      <c r="BA3" s="5"/>
    </row>
    <row r="4" spans="1:57" s="7" customFormat="1" ht="53.25" customHeight="1">
      <c r="A4" s="115" t="s">
        <v>11</v>
      </c>
      <c r="B4" s="115" t="s">
        <v>12</v>
      </c>
      <c r="C4" s="117" t="s">
        <v>43</v>
      </c>
      <c r="D4" s="115" t="s">
        <v>49</v>
      </c>
      <c r="E4" s="115"/>
      <c r="F4" s="115"/>
      <c r="G4" s="115"/>
      <c r="H4" s="115"/>
      <c r="I4" s="115"/>
      <c r="J4" s="115"/>
      <c r="K4" s="115"/>
      <c r="L4" s="115"/>
      <c r="M4" s="115"/>
      <c r="N4" s="125" t="s">
        <v>50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33"/>
      <c r="AM4" s="133"/>
      <c r="AN4" s="133"/>
      <c r="AO4" s="133"/>
      <c r="AP4" s="133"/>
      <c r="AQ4" s="133"/>
      <c r="AR4" s="133"/>
      <c r="AS4" s="133"/>
      <c r="AT4" s="115" t="s">
        <v>56</v>
      </c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</row>
    <row r="5" spans="1:57" s="7" customFormat="1" ht="53.25" customHeight="1">
      <c r="A5" s="115"/>
      <c r="B5" s="115"/>
      <c r="C5" s="117"/>
      <c r="D5" s="117" t="s">
        <v>59</v>
      </c>
      <c r="E5" s="117" t="s">
        <v>60</v>
      </c>
      <c r="F5" s="118" t="s">
        <v>54</v>
      </c>
      <c r="G5" s="117" t="s">
        <v>62</v>
      </c>
      <c r="H5" s="116" t="s">
        <v>44</v>
      </c>
      <c r="I5" s="116" t="s">
        <v>45</v>
      </c>
      <c r="J5" s="116" t="s">
        <v>64</v>
      </c>
      <c r="K5" s="116" t="s">
        <v>46</v>
      </c>
      <c r="L5" s="117" t="s">
        <v>63</v>
      </c>
      <c r="M5" s="117" t="s">
        <v>61</v>
      </c>
      <c r="N5" s="125" t="s">
        <v>3</v>
      </c>
      <c r="O5" s="125"/>
      <c r="P5" s="125"/>
      <c r="Q5" s="125"/>
      <c r="R5" s="125"/>
      <c r="S5" s="125"/>
      <c r="T5" s="125"/>
      <c r="U5" s="125"/>
      <c r="V5" s="125" t="s">
        <v>48</v>
      </c>
      <c r="W5" s="125"/>
      <c r="X5" s="125"/>
      <c r="Y5" s="125"/>
      <c r="Z5" s="125"/>
      <c r="AA5" s="125"/>
      <c r="AB5" s="125"/>
      <c r="AC5" s="125"/>
      <c r="AD5" s="125" t="s">
        <v>4</v>
      </c>
      <c r="AE5" s="125"/>
      <c r="AF5" s="125"/>
      <c r="AG5" s="125"/>
      <c r="AH5" s="125"/>
      <c r="AI5" s="125"/>
      <c r="AJ5" s="125"/>
      <c r="AK5" s="134"/>
      <c r="AL5" s="125" t="s">
        <v>34</v>
      </c>
      <c r="AM5" s="125"/>
      <c r="AN5" s="125"/>
      <c r="AO5" s="125"/>
      <c r="AP5" s="125"/>
      <c r="AQ5" s="125"/>
      <c r="AR5" s="125"/>
      <c r="AS5" s="125"/>
      <c r="AT5" s="126" t="s">
        <v>57</v>
      </c>
      <c r="AU5" s="115"/>
      <c r="AV5" s="115"/>
      <c r="AW5" s="115"/>
      <c r="AX5" s="115"/>
      <c r="AY5" s="127"/>
      <c r="AZ5" s="115"/>
      <c r="BA5" s="115"/>
      <c r="BB5" s="115" t="s">
        <v>58</v>
      </c>
      <c r="BC5" s="115"/>
      <c r="BD5" s="115"/>
      <c r="BE5" s="115"/>
    </row>
    <row r="6" spans="1:57" s="7" customFormat="1" ht="52.5" customHeight="1">
      <c r="A6" s="115"/>
      <c r="B6" s="120"/>
      <c r="C6" s="117"/>
      <c r="D6" s="117"/>
      <c r="E6" s="117"/>
      <c r="F6" s="118"/>
      <c r="G6" s="117"/>
      <c r="H6" s="116"/>
      <c r="I6" s="116"/>
      <c r="J6" s="116"/>
      <c r="K6" s="116"/>
      <c r="L6" s="117"/>
      <c r="M6" s="117"/>
      <c r="N6" s="125" t="s">
        <v>14</v>
      </c>
      <c r="O6" s="125"/>
      <c r="P6" s="125"/>
      <c r="Q6" s="125"/>
      <c r="R6" s="125" t="s">
        <v>15</v>
      </c>
      <c r="S6" s="125"/>
      <c r="T6" s="125"/>
      <c r="U6" s="125"/>
      <c r="V6" s="125" t="s">
        <v>16</v>
      </c>
      <c r="W6" s="125"/>
      <c r="X6" s="125"/>
      <c r="Y6" s="125"/>
      <c r="Z6" s="125" t="s">
        <v>17</v>
      </c>
      <c r="AA6" s="125"/>
      <c r="AB6" s="125"/>
      <c r="AC6" s="125"/>
      <c r="AD6" s="125" t="s">
        <v>32</v>
      </c>
      <c r="AE6" s="125"/>
      <c r="AF6" s="125"/>
      <c r="AG6" s="125"/>
      <c r="AH6" s="125" t="s">
        <v>33</v>
      </c>
      <c r="AI6" s="125"/>
      <c r="AJ6" s="125"/>
      <c r="AK6" s="134"/>
      <c r="AL6" s="125" t="s">
        <v>35</v>
      </c>
      <c r="AM6" s="125"/>
      <c r="AN6" s="125"/>
      <c r="AO6" s="125"/>
      <c r="AP6" s="135" t="s">
        <v>117</v>
      </c>
      <c r="AQ6" s="136"/>
      <c r="AR6" s="136"/>
      <c r="AS6" s="136"/>
      <c r="AT6" s="115" t="s">
        <v>0</v>
      </c>
      <c r="AU6" s="115" t="s">
        <v>1</v>
      </c>
      <c r="AV6" s="115" t="s">
        <v>2</v>
      </c>
      <c r="AW6" s="115" t="s">
        <v>36</v>
      </c>
      <c r="AX6" s="129" t="s">
        <v>37</v>
      </c>
      <c r="AY6" s="127" t="s">
        <v>38</v>
      </c>
      <c r="AZ6" s="126" t="s">
        <v>39</v>
      </c>
      <c r="BA6" s="115" t="s">
        <v>118</v>
      </c>
      <c r="BB6" s="118" t="s">
        <v>52</v>
      </c>
      <c r="BC6" s="121" t="s">
        <v>176</v>
      </c>
      <c r="BD6" s="123" t="s">
        <v>177</v>
      </c>
      <c r="BE6" s="118" t="s">
        <v>53</v>
      </c>
    </row>
    <row r="7" spans="1:57" s="7" customFormat="1" ht="289.5" customHeight="1">
      <c r="A7" s="115"/>
      <c r="B7" s="120"/>
      <c r="C7" s="117"/>
      <c r="D7" s="117"/>
      <c r="E7" s="117"/>
      <c r="F7" s="118"/>
      <c r="G7" s="117"/>
      <c r="H7" s="116"/>
      <c r="I7" s="116"/>
      <c r="J7" s="116"/>
      <c r="K7" s="116"/>
      <c r="L7" s="117"/>
      <c r="M7" s="117"/>
      <c r="N7" s="38" t="s">
        <v>30</v>
      </c>
      <c r="O7" s="39" t="s">
        <v>31</v>
      </c>
      <c r="P7" s="39" t="s">
        <v>55</v>
      </c>
      <c r="Q7" s="39" t="s">
        <v>51</v>
      </c>
      <c r="R7" s="38" t="s">
        <v>30</v>
      </c>
      <c r="S7" s="39" t="s">
        <v>31</v>
      </c>
      <c r="T7" s="39" t="s">
        <v>55</v>
      </c>
      <c r="U7" s="39" t="s">
        <v>51</v>
      </c>
      <c r="V7" s="38" t="s">
        <v>30</v>
      </c>
      <c r="W7" s="39" t="s">
        <v>31</v>
      </c>
      <c r="X7" s="39" t="s">
        <v>55</v>
      </c>
      <c r="Y7" s="39" t="s">
        <v>51</v>
      </c>
      <c r="Z7" s="38" t="s">
        <v>30</v>
      </c>
      <c r="AA7" s="39" t="s">
        <v>31</v>
      </c>
      <c r="AB7" s="39" t="s">
        <v>55</v>
      </c>
      <c r="AC7" s="39" t="s">
        <v>51</v>
      </c>
      <c r="AD7" s="38" t="s">
        <v>30</v>
      </c>
      <c r="AE7" s="39" t="s">
        <v>31</v>
      </c>
      <c r="AF7" s="39" t="s">
        <v>55</v>
      </c>
      <c r="AG7" s="39" t="s">
        <v>51</v>
      </c>
      <c r="AH7" s="38" t="s">
        <v>30</v>
      </c>
      <c r="AI7" s="39" t="s">
        <v>31</v>
      </c>
      <c r="AJ7" s="39" t="s">
        <v>55</v>
      </c>
      <c r="AK7" s="39" t="s">
        <v>51</v>
      </c>
      <c r="AL7" s="38" t="s">
        <v>30</v>
      </c>
      <c r="AM7" s="39" t="s">
        <v>31</v>
      </c>
      <c r="AN7" s="39" t="s">
        <v>55</v>
      </c>
      <c r="AO7" s="39" t="s">
        <v>51</v>
      </c>
      <c r="AP7" s="38" t="s">
        <v>30</v>
      </c>
      <c r="AQ7" s="39" t="s">
        <v>31</v>
      </c>
      <c r="AR7" s="39" t="s">
        <v>55</v>
      </c>
      <c r="AS7" s="39" t="s">
        <v>51</v>
      </c>
      <c r="AT7" s="115"/>
      <c r="AU7" s="115"/>
      <c r="AV7" s="115"/>
      <c r="AW7" s="115"/>
      <c r="AX7" s="129"/>
      <c r="AY7" s="128"/>
      <c r="AZ7" s="126"/>
      <c r="BA7" s="115"/>
      <c r="BB7" s="118"/>
      <c r="BC7" s="122"/>
      <c r="BD7" s="124"/>
      <c r="BE7" s="118"/>
    </row>
    <row r="8" spans="1:57" s="8" customFormat="1" ht="44.25">
      <c r="A8" s="13" t="s">
        <v>13</v>
      </c>
      <c r="B8" s="16" t="s">
        <v>40</v>
      </c>
      <c r="C8" s="13"/>
      <c r="D8" s="22">
        <f aca="true" t="shared" si="0" ref="D8:AI8">SUM(D9:D16)</f>
        <v>620</v>
      </c>
      <c r="E8" s="22">
        <f t="shared" si="0"/>
        <v>283</v>
      </c>
      <c r="F8" s="22">
        <f t="shared" si="0"/>
        <v>52</v>
      </c>
      <c r="G8" s="22">
        <f t="shared" si="0"/>
        <v>166</v>
      </c>
      <c r="H8" s="22">
        <f t="shared" si="0"/>
        <v>24</v>
      </c>
      <c r="I8" s="22">
        <f t="shared" si="0"/>
        <v>142</v>
      </c>
      <c r="J8" s="22">
        <f t="shared" si="0"/>
        <v>0</v>
      </c>
      <c r="K8" s="22">
        <f t="shared" si="0"/>
        <v>0</v>
      </c>
      <c r="L8" s="22">
        <f t="shared" si="0"/>
        <v>65</v>
      </c>
      <c r="M8" s="22">
        <f t="shared" si="0"/>
        <v>337</v>
      </c>
      <c r="N8" s="22">
        <f t="shared" si="0"/>
        <v>18</v>
      </c>
      <c r="O8" s="22">
        <f t="shared" si="0"/>
        <v>50</v>
      </c>
      <c r="P8" s="22">
        <f t="shared" si="0"/>
        <v>25</v>
      </c>
      <c r="Q8" s="22">
        <f t="shared" si="0"/>
        <v>92</v>
      </c>
      <c r="R8" s="22">
        <f t="shared" si="0"/>
        <v>18</v>
      </c>
      <c r="S8" s="22">
        <f t="shared" si="0"/>
        <v>38</v>
      </c>
      <c r="T8" s="22">
        <f t="shared" si="0"/>
        <v>5</v>
      </c>
      <c r="U8" s="22">
        <f t="shared" si="0"/>
        <v>49</v>
      </c>
      <c r="V8" s="22">
        <f t="shared" si="0"/>
        <v>8</v>
      </c>
      <c r="W8" s="22">
        <f t="shared" si="0"/>
        <v>30</v>
      </c>
      <c r="X8" s="22">
        <f t="shared" si="0"/>
        <v>15</v>
      </c>
      <c r="Y8" s="22">
        <f t="shared" si="0"/>
        <v>72</v>
      </c>
      <c r="Z8" s="22">
        <f t="shared" si="0"/>
        <v>0</v>
      </c>
      <c r="AA8" s="22">
        <f t="shared" si="0"/>
        <v>30</v>
      </c>
      <c r="AB8" s="22">
        <f t="shared" si="0"/>
        <v>10</v>
      </c>
      <c r="AC8" s="22">
        <f t="shared" si="0"/>
        <v>60</v>
      </c>
      <c r="AD8" s="22">
        <f t="shared" si="0"/>
        <v>8</v>
      </c>
      <c r="AE8" s="22">
        <f t="shared" si="0"/>
        <v>18</v>
      </c>
      <c r="AF8" s="22">
        <f t="shared" si="0"/>
        <v>10</v>
      </c>
      <c r="AG8" s="22">
        <f t="shared" si="0"/>
        <v>64</v>
      </c>
      <c r="AH8" s="22">
        <f t="shared" si="0"/>
        <v>0</v>
      </c>
      <c r="AI8" s="22">
        <f t="shared" si="0"/>
        <v>0</v>
      </c>
      <c r="AJ8" s="22">
        <f aca="true" t="shared" si="1" ref="AJ8:BE8">SUM(AJ9:AJ16)</f>
        <v>0</v>
      </c>
      <c r="AK8" s="22">
        <f t="shared" si="1"/>
        <v>0</v>
      </c>
      <c r="AL8" s="22">
        <f t="shared" si="1"/>
        <v>0</v>
      </c>
      <c r="AM8" s="22">
        <f t="shared" si="1"/>
        <v>0</v>
      </c>
      <c r="AN8" s="22">
        <f t="shared" si="1"/>
        <v>0</v>
      </c>
      <c r="AO8" s="22">
        <f t="shared" si="1"/>
        <v>0</v>
      </c>
      <c r="AP8" s="22">
        <f t="shared" si="1"/>
        <v>0</v>
      </c>
      <c r="AQ8" s="22">
        <f t="shared" si="1"/>
        <v>0</v>
      </c>
      <c r="AR8" s="22">
        <f t="shared" si="1"/>
        <v>0</v>
      </c>
      <c r="AS8" s="22">
        <f t="shared" si="1"/>
        <v>0</v>
      </c>
      <c r="AT8" s="22">
        <f t="shared" si="1"/>
        <v>7</v>
      </c>
      <c r="AU8" s="22">
        <f t="shared" si="1"/>
        <v>4</v>
      </c>
      <c r="AV8" s="22">
        <f t="shared" si="1"/>
        <v>5</v>
      </c>
      <c r="AW8" s="22">
        <f t="shared" si="1"/>
        <v>4</v>
      </c>
      <c r="AX8" s="22">
        <f t="shared" si="1"/>
        <v>4</v>
      </c>
      <c r="AY8" s="22">
        <f t="shared" si="1"/>
        <v>0</v>
      </c>
      <c r="AZ8" s="22">
        <f t="shared" si="1"/>
        <v>0</v>
      </c>
      <c r="BA8" s="22">
        <f t="shared" si="1"/>
        <v>0</v>
      </c>
      <c r="BB8" s="22">
        <f t="shared" si="1"/>
        <v>11.999999999999998</v>
      </c>
      <c r="BC8" s="22">
        <f t="shared" si="1"/>
        <v>0</v>
      </c>
      <c r="BD8" s="22">
        <f t="shared" si="1"/>
        <v>5</v>
      </c>
      <c r="BE8" s="22">
        <f t="shared" si="1"/>
        <v>1</v>
      </c>
    </row>
    <row r="9" spans="1:57" s="7" customFormat="1" ht="52.5" customHeight="1">
      <c r="A9" s="14" t="s">
        <v>10</v>
      </c>
      <c r="B9" s="45" t="s">
        <v>214</v>
      </c>
      <c r="C9" s="150" t="s">
        <v>215</v>
      </c>
      <c r="D9" s="23">
        <f>SUM(E9,M9)</f>
        <v>300</v>
      </c>
      <c r="E9" s="23">
        <f>SUM(F9:G9,L9)</f>
        <v>150</v>
      </c>
      <c r="F9" s="24">
        <f>SUM(N9,R9,V9,Z9,AD9,AH9,AL9,AP9)</f>
        <v>0</v>
      </c>
      <c r="G9" s="24">
        <f>SUM(O9,S9,W9,AA9,AE9,AI9,AM9,AQ9)</f>
        <v>120</v>
      </c>
      <c r="I9" s="25">
        <v>120</v>
      </c>
      <c r="J9" s="25"/>
      <c r="K9" s="25"/>
      <c r="L9" s="24">
        <f>SUM(P9,T9,X9,AB9,AF9,AJ9,AN9,AR9)</f>
        <v>30</v>
      </c>
      <c r="M9" s="108">
        <f>SUM(Q9,U9,Y9,AC9,AG9,AK9,AO9,AS9)</f>
        <v>150</v>
      </c>
      <c r="N9" s="139"/>
      <c r="O9" s="139">
        <v>30</v>
      </c>
      <c r="P9" s="26">
        <v>5</v>
      </c>
      <c r="Q9" s="26">
        <v>15</v>
      </c>
      <c r="R9" s="139"/>
      <c r="S9" s="139">
        <v>30</v>
      </c>
      <c r="T9" s="26">
        <v>5</v>
      </c>
      <c r="U9" s="26">
        <v>15</v>
      </c>
      <c r="V9" s="26"/>
      <c r="W9" s="139">
        <v>30</v>
      </c>
      <c r="X9" s="26">
        <v>10</v>
      </c>
      <c r="Y9" s="26">
        <v>60</v>
      </c>
      <c r="Z9" s="139"/>
      <c r="AA9" s="139">
        <v>30</v>
      </c>
      <c r="AB9" s="26">
        <v>10</v>
      </c>
      <c r="AC9" s="26">
        <v>60</v>
      </c>
      <c r="AD9" s="26"/>
      <c r="AE9" s="43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53"/>
      <c r="AT9" s="58">
        <v>2</v>
      </c>
      <c r="AU9" s="43">
        <v>2</v>
      </c>
      <c r="AV9" s="43">
        <v>4</v>
      </c>
      <c r="AW9" s="43">
        <v>4</v>
      </c>
      <c r="AX9" s="43"/>
      <c r="AY9" s="43"/>
      <c r="AZ9" s="26"/>
      <c r="BA9" s="54"/>
      <c r="BB9" s="55">
        <v>7</v>
      </c>
      <c r="BC9" s="26"/>
      <c r="BD9" s="26"/>
      <c r="BE9" s="26"/>
    </row>
    <row r="10" spans="1:57" s="7" customFormat="1" ht="34.5">
      <c r="A10" s="14" t="s">
        <v>9</v>
      </c>
      <c r="B10" s="45" t="s">
        <v>71</v>
      </c>
      <c r="C10" s="18" t="s">
        <v>180</v>
      </c>
      <c r="D10" s="23">
        <f>SUM(E10,M10)</f>
        <v>75</v>
      </c>
      <c r="E10" s="23">
        <f>SUM(F10:G10,L10)</f>
        <v>22</v>
      </c>
      <c r="F10" s="24">
        <f>SUM(N10,R10,V10,Z10,AD10,AH10,AL10,AP10)</f>
        <v>0</v>
      </c>
      <c r="G10" s="24">
        <f>SUM(O10,S10,W10,AA10,AE10,AI10,AM10,AQ10)</f>
        <v>12</v>
      </c>
      <c r="H10" s="25"/>
      <c r="I10" s="25">
        <v>12</v>
      </c>
      <c r="J10" s="25"/>
      <c r="K10" s="25"/>
      <c r="L10" s="24">
        <f>SUM(P10,T10,X10,AB10,AF10,AJ10,AN10,AR10)</f>
        <v>10</v>
      </c>
      <c r="M10" s="108">
        <f>SUM(Q10,U10,Y10,AC10,AG10,AK10,AO10,AS10)</f>
        <v>53</v>
      </c>
      <c r="N10" s="26"/>
      <c r="O10" s="43">
        <v>12</v>
      </c>
      <c r="P10" s="44">
        <v>10</v>
      </c>
      <c r="Q10" s="44">
        <v>53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53"/>
      <c r="AT10" s="58">
        <v>3</v>
      </c>
      <c r="AU10" s="26"/>
      <c r="AV10" s="26"/>
      <c r="AW10" s="26"/>
      <c r="AX10" s="26"/>
      <c r="AY10" s="26"/>
      <c r="AZ10" s="26"/>
      <c r="BA10" s="54"/>
      <c r="BB10" s="55">
        <f aca="true" t="shared" si="2" ref="BB10:BB15">SUM(E10)/25</f>
        <v>0.88</v>
      </c>
      <c r="BC10" s="26"/>
      <c r="BD10" s="26"/>
      <c r="BE10" s="26"/>
    </row>
    <row r="11" spans="1:57" s="7" customFormat="1" ht="34.5">
      <c r="A11" s="14" t="s">
        <v>8</v>
      </c>
      <c r="B11" s="45" t="s">
        <v>72</v>
      </c>
      <c r="C11" s="18" t="s">
        <v>184</v>
      </c>
      <c r="D11" s="23">
        <f aca="true" t="shared" si="3" ref="D11:D16">SUM(E11,M11)</f>
        <v>25</v>
      </c>
      <c r="E11" s="23">
        <f aca="true" t="shared" si="4" ref="E11:E16">SUM(F11:G11,L11)</f>
        <v>13</v>
      </c>
      <c r="F11" s="24">
        <f aca="true" t="shared" si="5" ref="F11:F16">SUM(N11,R11,V11,Z11,AD11,AH11,AL11,AP11)</f>
        <v>8</v>
      </c>
      <c r="G11" s="24">
        <f aca="true" t="shared" si="6" ref="G11:G16">SUM(O11,S11,W11,AA11,AE11,AI11,AM11,AQ11)</f>
        <v>0</v>
      </c>
      <c r="H11" s="25"/>
      <c r="I11" s="25"/>
      <c r="J11" s="25"/>
      <c r="K11" s="25"/>
      <c r="L11" s="24">
        <f aca="true" t="shared" si="7" ref="L11:L16">SUM(P11,T11,X11,AB11,AF11,AJ11,AN11,AR11)</f>
        <v>5</v>
      </c>
      <c r="M11" s="23">
        <f aca="true" t="shared" si="8" ref="M11:M16">SUM(Q11,U11,Y11,AC11,AG11,AK11,AO11,AS11)</f>
        <v>12</v>
      </c>
      <c r="N11" s="26"/>
      <c r="O11" s="26"/>
      <c r="P11" s="26"/>
      <c r="Q11" s="26"/>
      <c r="R11" s="26"/>
      <c r="S11" s="26"/>
      <c r="T11" s="26"/>
      <c r="U11" s="26"/>
      <c r="V11" s="43">
        <v>8</v>
      </c>
      <c r="W11" s="43"/>
      <c r="X11" s="43">
        <v>5</v>
      </c>
      <c r="Y11" s="107">
        <v>12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43"/>
      <c r="AM11" s="26"/>
      <c r="AN11" s="26"/>
      <c r="AO11" s="26"/>
      <c r="AP11" s="43"/>
      <c r="AQ11" s="43"/>
      <c r="AR11" s="43"/>
      <c r="AS11" s="107"/>
      <c r="AT11" s="58"/>
      <c r="AU11" s="26"/>
      <c r="AV11" s="26">
        <v>1</v>
      </c>
      <c r="AW11" s="26"/>
      <c r="AX11" s="26"/>
      <c r="AY11" s="26"/>
      <c r="AZ11" s="26"/>
      <c r="BA11" s="94"/>
      <c r="BB11" s="151">
        <v>1</v>
      </c>
      <c r="BC11" s="26"/>
      <c r="BD11" s="26"/>
      <c r="BE11" s="26"/>
    </row>
    <row r="12" spans="1:57" s="7" customFormat="1" ht="34.5">
      <c r="A12" s="14" t="s">
        <v>7</v>
      </c>
      <c r="B12" s="48" t="s">
        <v>106</v>
      </c>
      <c r="C12" s="18" t="s">
        <v>180</v>
      </c>
      <c r="D12" s="23">
        <f t="shared" si="3"/>
        <v>50</v>
      </c>
      <c r="E12" s="23">
        <f t="shared" si="4"/>
        <v>26</v>
      </c>
      <c r="F12" s="24">
        <f t="shared" si="5"/>
        <v>8</v>
      </c>
      <c r="G12" s="24">
        <f t="shared" si="6"/>
        <v>8</v>
      </c>
      <c r="H12" s="25">
        <v>8</v>
      </c>
      <c r="I12" s="25"/>
      <c r="J12" s="25"/>
      <c r="K12" s="25"/>
      <c r="L12" s="24">
        <f t="shared" si="7"/>
        <v>10</v>
      </c>
      <c r="M12" s="23">
        <f t="shared" si="8"/>
        <v>24</v>
      </c>
      <c r="N12" s="43">
        <v>8</v>
      </c>
      <c r="O12" s="43">
        <v>8</v>
      </c>
      <c r="P12" s="26">
        <v>10</v>
      </c>
      <c r="Q12" s="26">
        <v>24</v>
      </c>
      <c r="R12" s="43"/>
      <c r="S12" s="43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53"/>
      <c r="AT12" s="58">
        <v>2</v>
      </c>
      <c r="AU12" s="43"/>
      <c r="AV12" s="26"/>
      <c r="AW12" s="26"/>
      <c r="AX12" s="26"/>
      <c r="AY12" s="26"/>
      <c r="AZ12" s="26"/>
      <c r="BA12" s="94"/>
      <c r="BB12" s="55">
        <f t="shared" si="2"/>
        <v>1.04</v>
      </c>
      <c r="BC12" s="26"/>
      <c r="BD12" s="26">
        <v>2</v>
      </c>
      <c r="BE12" s="26"/>
    </row>
    <row r="13" spans="1:57" s="7" customFormat="1" ht="34.5">
      <c r="A13" s="14" t="s">
        <v>6</v>
      </c>
      <c r="B13" s="45" t="s">
        <v>73</v>
      </c>
      <c r="C13" s="18" t="s">
        <v>226</v>
      </c>
      <c r="D13" s="23">
        <f t="shared" si="3"/>
        <v>75</v>
      </c>
      <c r="E13" s="23">
        <f t="shared" si="4"/>
        <v>21</v>
      </c>
      <c r="F13" s="24">
        <f t="shared" si="5"/>
        <v>8</v>
      </c>
      <c r="G13" s="24">
        <f t="shared" si="6"/>
        <v>8</v>
      </c>
      <c r="H13" s="25">
        <v>8</v>
      </c>
      <c r="I13" s="25"/>
      <c r="J13" s="25"/>
      <c r="K13" s="25"/>
      <c r="L13" s="24">
        <f t="shared" si="7"/>
        <v>5</v>
      </c>
      <c r="M13" s="23">
        <f t="shared" si="8"/>
        <v>54</v>
      </c>
      <c r="N13" s="43"/>
      <c r="O13" s="43"/>
      <c r="P13" s="44"/>
      <c r="Q13" s="44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43">
        <v>8</v>
      </c>
      <c r="AE13" s="43">
        <v>8</v>
      </c>
      <c r="AF13" s="44">
        <v>5</v>
      </c>
      <c r="AG13" s="44">
        <v>54</v>
      </c>
      <c r="AH13" s="26"/>
      <c r="AI13" s="26"/>
      <c r="AJ13" s="26"/>
      <c r="AK13" s="26"/>
      <c r="AL13" s="43"/>
      <c r="AM13" s="43"/>
      <c r="AN13" s="26"/>
      <c r="AO13" s="26"/>
      <c r="AP13" s="43"/>
      <c r="AQ13" s="43"/>
      <c r="AR13" s="43"/>
      <c r="AS13" s="107"/>
      <c r="AT13" s="58"/>
      <c r="AU13" s="26"/>
      <c r="AV13" s="26"/>
      <c r="AW13" s="26"/>
      <c r="AX13" s="26">
        <v>3</v>
      </c>
      <c r="AY13" s="26"/>
      <c r="AZ13" s="43"/>
      <c r="BA13" s="94"/>
      <c r="BB13" s="55">
        <f t="shared" si="2"/>
        <v>0.84</v>
      </c>
      <c r="BC13" s="26"/>
      <c r="BD13" s="26"/>
      <c r="BE13" s="26"/>
    </row>
    <row r="14" spans="1:57" s="7" customFormat="1" ht="34.5">
      <c r="A14" s="14" t="s">
        <v>5</v>
      </c>
      <c r="B14" s="15" t="s">
        <v>157</v>
      </c>
      <c r="C14" s="18" t="s">
        <v>189</v>
      </c>
      <c r="D14" s="23">
        <f t="shared" si="3"/>
        <v>25</v>
      </c>
      <c r="E14" s="23">
        <f t="shared" si="4"/>
        <v>15</v>
      </c>
      <c r="F14" s="24">
        <f t="shared" si="5"/>
        <v>0</v>
      </c>
      <c r="G14" s="24">
        <f t="shared" si="6"/>
        <v>10</v>
      </c>
      <c r="H14" s="25"/>
      <c r="I14" s="25">
        <v>10</v>
      </c>
      <c r="J14" s="25"/>
      <c r="K14" s="25"/>
      <c r="L14" s="24">
        <f t="shared" si="7"/>
        <v>5</v>
      </c>
      <c r="M14" s="23">
        <f t="shared" si="8"/>
        <v>10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43">
        <v>10</v>
      </c>
      <c r="AF14" s="43">
        <v>5</v>
      </c>
      <c r="AG14" s="107">
        <v>10</v>
      </c>
      <c r="AH14" s="26"/>
      <c r="AI14" s="26"/>
      <c r="AJ14" s="26"/>
      <c r="AK14" s="26"/>
      <c r="AL14" s="43"/>
      <c r="AM14" s="43"/>
      <c r="AN14" s="26"/>
      <c r="AO14" s="26"/>
      <c r="AP14" s="43"/>
      <c r="AQ14" s="43"/>
      <c r="AR14" s="43"/>
      <c r="AS14" s="107"/>
      <c r="AT14" s="58"/>
      <c r="AU14" s="26"/>
      <c r="AV14" s="26"/>
      <c r="AW14" s="26"/>
      <c r="AX14" s="26">
        <v>1</v>
      </c>
      <c r="AY14" s="26"/>
      <c r="AZ14" s="26"/>
      <c r="BA14" s="94"/>
      <c r="BB14" s="55">
        <f t="shared" si="2"/>
        <v>0.6</v>
      </c>
      <c r="BC14" s="26"/>
      <c r="BD14" s="26">
        <v>1</v>
      </c>
      <c r="BE14" s="26">
        <v>1</v>
      </c>
    </row>
    <row r="15" spans="1:57" s="7" customFormat="1" ht="34.5">
      <c r="A15" s="14" t="s">
        <v>20</v>
      </c>
      <c r="B15" s="45" t="s">
        <v>107</v>
      </c>
      <c r="C15" s="18" t="s">
        <v>187</v>
      </c>
      <c r="D15" s="23">
        <f t="shared" si="3"/>
        <v>50</v>
      </c>
      <c r="E15" s="23">
        <f t="shared" si="4"/>
        <v>16</v>
      </c>
      <c r="F15" s="24">
        <f t="shared" si="5"/>
        <v>8</v>
      </c>
      <c r="G15" s="24">
        <f t="shared" si="6"/>
        <v>8</v>
      </c>
      <c r="H15" s="25">
        <v>8</v>
      </c>
      <c r="I15" s="25"/>
      <c r="J15" s="25"/>
      <c r="K15" s="25"/>
      <c r="L15" s="24">
        <f t="shared" si="7"/>
        <v>0</v>
      </c>
      <c r="M15" s="23">
        <f t="shared" si="8"/>
        <v>34</v>
      </c>
      <c r="N15" s="26"/>
      <c r="O15" s="26"/>
      <c r="P15" s="26"/>
      <c r="Q15" s="26"/>
      <c r="R15" s="43">
        <v>8</v>
      </c>
      <c r="S15" s="43">
        <v>8</v>
      </c>
      <c r="T15" s="26">
        <v>0</v>
      </c>
      <c r="U15" s="26">
        <v>34</v>
      </c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43"/>
      <c r="AM15" s="43"/>
      <c r="AN15" s="26"/>
      <c r="AO15" s="26"/>
      <c r="AP15" s="43"/>
      <c r="AQ15" s="43"/>
      <c r="AR15" s="43"/>
      <c r="AS15" s="107"/>
      <c r="AT15" s="58"/>
      <c r="AU15" s="43">
        <v>2</v>
      </c>
      <c r="AV15" s="26"/>
      <c r="AW15" s="26"/>
      <c r="AX15" s="26"/>
      <c r="AY15" s="26"/>
      <c r="AZ15" s="43"/>
      <c r="BA15" s="94"/>
      <c r="BB15" s="55">
        <f t="shared" si="2"/>
        <v>0.64</v>
      </c>
      <c r="BC15" s="26"/>
      <c r="BD15" s="26">
        <v>2</v>
      </c>
      <c r="BE15" s="26"/>
    </row>
    <row r="16" spans="1:57" s="7" customFormat="1" ht="34.5">
      <c r="A16" s="14" t="s">
        <v>21</v>
      </c>
      <c r="B16" s="60" t="s">
        <v>135</v>
      </c>
      <c r="C16" s="18" t="s">
        <v>222</v>
      </c>
      <c r="D16" s="23">
        <f t="shared" si="3"/>
        <v>20</v>
      </c>
      <c r="E16" s="23">
        <f t="shared" si="4"/>
        <v>20</v>
      </c>
      <c r="F16" s="24">
        <f t="shared" si="5"/>
        <v>20</v>
      </c>
      <c r="G16" s="24">
        <f t="shared" si="6"/>
        <v>0</v>
      </c>
      <c r="H16" s="25">
        <v>0</v>
      </c>
      <c r="I16" s="25">
        <v>0</v>
      </c>
      <c r="J16" s="25">
        <v>0</v>
      </c>
      <c r="K16" s="51"/>
      <c r="L16" s="24">
        <f t="shared" si="7"/>
        <v>0</v>
      </c>
      <c r="M16" s="23">
        <f t="shared" si="8"/>
        <v>0</v>
      </c>
      <c r="N16" s="43">
        <v>10</v>
      </c>
      <c r="O16" s="26"/>
      <c r="P16" s="26"/>
      <c r="Q16" s="26"/>
      <c r="R16" s="43">
        <v>10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53"/>
      <c r="AT16" s="58"/>
      <c r="AU16" s="43"/>
      <c r="AV16" s="26"/>
      <c r="AW16" s="26"/>
      <c r="AX16" s="26"/>
      <c r="AY16" s="26"/>
      <c r="AZ16" s="26"/>
      <c r="BA16" s="54"/>
      <c r="BB16" s="55"/>
      <c r="BC16" s="26"/>
      <c r="BD16" s="26"/>
      <c r="BE16" s="26"/>
    </row>
    <row r="17" spans="1:57" s="8" customFormat="1" ht="44.25">
      <c r="A17" s="13" t="s">
        <v>18</v>
      </c>
      <c r="B17" s="16" t="s">
        <v>41</v>
      </c>
      <c r="C17" s="109"/>
      <c r="D17" s="22">
        <f>SUM(D18:D23)</f>
        <v>875</v>
      </c>
      <c r="E17" s="22">
        <f aca="true" t="shared" si="9" ref="E17:BE17">SUM(E18:E23)</f>
        <v>334</v>
      </c>
      <c r="F17" s="22">
        <f t="shared" si="9"/>
        <v>104</v>
      </c>
      <c r="G17" s="22">
        <f t="shared" si="9"/>
        <v>140</v>
      </c>
      <c r="H17" s="22">
        <f t="shared" si="9"/>
        <v>112</v>
      </c>
      <c r="I17" s="22">
        <f t="shared" si="9"/>
        <v>28</v>
      </c>
      <c r="J17" s="22">
        <f t="shared" si="9"/>
        <v>0</v>
      </c>
      <c r="K17" s="22">
        <f t="shared" si="9"/>
        <v>0</v>
      </c>
      <c r="L17" s="22">
        <f t="shared" si="9"/>
        <v>90</v>
      </c>
      <c r="M17" s="22">
        <f t="shared" si="9"/>
        <v>541</v>
      </c>
      <c r="N17" s="22">
        <f t="shared" si="9"/>
        <v>40</v>
      </c>
      <c r="O17" s="22">
        <f t="shared" si="9"/>
        <v>48</v>
      </c>
      <c r="P17" s="22">
        <f t="shared" si="9"/>
        <v>50</v>
      </c>
      <c r="Q17" s="22">
        <f t="shared" si="9"/>
        <v>212</v>
      </c>
      <c r="R17" s="22">
        <f t="shared" si="9"/>
        <v>28</v>
      </c>
      <c r="S17" s="22">
        <f t="shared" si="9"/>
        <v>44</v>
      </c>
      <c r="T17" s="22">
        <f t="shared" si="9"/>
        <v>20</v>
      </c>
      <c r="U17" s="22">
        <f t="shared" si="9"/>
        <v>158</v>
      </c>
      <c r="V17" s="22">
        <f t="shared" si="9"/>
        <v>24</v>
      </c>
      <c r="W17" s="22">
        <f t="shared" si="9"/>
        <v>32</v>
      </c>
      <c r="X17" s="22">
        <f t="shared" si="9"/>
        <v>10</v>
      </c>
      <c r="Y17" s="22">
        <f t="shared" si="9"/>
        <v>109</v>
      </c>
      <c r="Z17" s="22">
        <f t="shared" si="9"/>
        <v>0</v>
      </c>
      <c r="AA17" s="22">
        <f t="shared" si="9"/>
        <v>0</v>
      </c>
      <c r="AB17" s="22">
        <f t="shared" si="9"/>
        <v>0</v>
      </c>
      <c r="AC17" s="22">
        <f t="shared" si="9"/>
        <v>0</v>
      </c>
      <c r="AD17" s="22">
        <f t="shared" si="9"/>
        <v>0</v>
      </c>
      <c r="AE17" s="22">
        <f t="shared" si="9"/>
        <v>0</v>
      </c>
      <c r="AF17" s="22">
        <f t="shared" si="9"/>
        <v>0</v>
      </c>
      <c r="AG17" s="22">
        <f t="shared" si="9"/>
        <v>0</v>
      </c>
      <c r="AH17" s="22">
        <f t="shared" si="9"/>
        <v>12</v>
      </c>
      <c r="AI17" s="22">
        <f t="shared" si="9"/>
        <v>16</v>
      </c>
      <c r="AJ17" s="22">
        <f t="shared" si="9"/>
        <v>10</v>
      </c>
      <c r="AK17" s="22">
        <f t="shared" si="9"/>
        <v>62</v>
      </c>
      <c r="AL17" s="22">
        <f t="shared" si="9"/>
        <v>0</v>
      </c>
      <c r="AM17" s="22">
        <f t="shared" si="9"/>
        <v>0</v>
      </c>
      <c r="AN17" s="22">
        <f t="shared" si="9"/>
        <v>0</v>
      </c>
      <c r="AO17" s="22">
        <f t="shared" si="9"/>
        <v>0</v>
      </c>
      <c r="AP17" s="22">
        <f t="shared" si="9"/>
        <v>0</v>
      </c>
      <c r="AQ17" s="22">
        <f t="shared" si="9"/>
        <v>0</v>
      </c>
      <c r="AR17" s="22">
        <f t="shared" si="9"/>
        <v>0</v>
      </c>
      <c r="AS17" s="22">
        <f t="shared" si="9"/>
        <v>0</v>
      </c>
      <c r="AT17" s="22">
        <f t="shared" si="9"/>
        <v>14</v>
      </c>
      <c r="AU17" s="22">
        <f t="shared" si="9"/>
        <v>10</v>
      </c>
      <c r="AV17" s="22">
        <f t="shared" si="9"/>
        <v>7</v>
      </c>
      <c r="AW17" s="22">
        <f t="shared" si="9"/>
        <v>0</v>
      </c>
      <c r="AX17" s="22">
        <f t="shared" si="9"/>
        <v>0</v>
      </c>
      <c r="AY17" s="22">
        <f t="shared" si="9"/>
        <v>4</v>
      </c>
      <c r="AZ17" s="22">
        <f t="shared" si="9"/>
        <v>0</v>
      </c>
      <c r="BA17" s="22">
        <f t="shared" si="9"/>
        <v>0</v>
      </c>
      <c r="BB17" s="22">
        <f t="shared" si="9"/>
        <v>13.36</v>
      </c>
      <c r="BC17" s="22">
        <f t="shared" si="9"/>
        <v>0</v>
      </c>
      <c r="BD17" s="22">
        <f t="shared" si="9"/>
        <v>0</v>
      </c>
      <c r="BE17" s="22">
        <f t="shared" si="9"/>
        <v>0</v>
      </c>
    </row>
    <row r="18" spans="1:57" s="7" customFormat="1" ht="35.25" customHeight="1">
      <c r="A18" s="14" t="s">
        <v>10</v>
      </c>
      <c r="B18" s="60" t="s">
        <v>143</v>
      </c>
      <c r="C18" s="18" t="s">
        <v>183</v>
      </c>
      <c r="D18" s="23">
        <f aca="true" t="shared" si="10" ref="D18:D23">SUM(E18,M18)</f>
        <v>200</v>
      </c>
      <c r="E18" s="23">
        <f aca="true" t="shared" si="11" ref="E18:E23">SUM(F18:G18,L18)</f>
        <v>71</v>
      </c>
      <c r="F18" s="24">
        <f aca="true" t="shared" si="12" ref="F18:G23">SUM(N18,R18,V18,Z18,AD18,AH18,AL18,AP18)</f>
        <v>28</v>
      </c>
      <c r="G18" s="24">
        <f t="shared" si="12"/>
        <v>28</v>
      </c>
      <c r="H18" s="25">
        <v>28</v>
      </c>
      <c r="I18" s="25"/>
      <c r="J18" s="25"/>
      <c r="K18" s="25"/>
      <c r="L18" s="24">
        <f aca="true" t="shared" si="13" ref="L18:M23">SUM(P18,T18,X18,AB18,AF18,AJ18,AN18,AR18)</f>
        <v>15</v>
      </c>
      <c r="M18" s="23">
        <f t="shared" si="13"/>
        <v>129</v>
      </c>
      <c r="N18" s="43">
        <v>16</v>
      </c>
      <c r="O18" s="43">
        <v>16</v>
      </c>
      <c r="P18" s="26">
        <v>15</v>
      </c>
      <c r="Q18" s="26">
        <v>78</v>
      </c>
      <c r="R18" s="43">
        <v>12</v>
      </c>
      <c r="S18" s="43">
        <v>12</v>
      </c>
      <c r="T18" s="26"/>
      <c r="U18" s="26">
        <v>51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53"/>
      <c r="AT18" s="58">
        <v>5</v>
      </c>
      <c r="AU18" s="43">
        <v>3</v>
      </c>
      <c r="AV18" s="26"/>
      <c r="AW18" s="26"/>
      <c r="AX18" s="26"/>
      <c r="AY18" s="26"/>
      <c r="AZ18" s="26"/>
      <c r="BA18" s="54"/>
      <c r="BB18" s="55">
        <f aca="true" t="shared" si="14" ref="BB18:BB23">SUM(E18)/25</f>
        <v>2.84</v>
      </c>
      <c r="BC18" s="26"/>
      <c r="BD18" s="26"/>
      <c r="BE18" s="26"/>
    </row>
    <row r="19" spans="1:57" s="7" customFormat="1" ht="34.5">
      <c r="A19" s="14" t="s">
        <v>9</v>
      </c>
      <c r="B19" s="60" t="s">
        <v>74</v>
      </c>
      <c r="C19" s="18" t="s">
        <v>184</v>
      </c>
      <c r="D19" s="23">
        <f t="shared" si="10"/>
        <v>50</v>
      </c>
      <c r="E19" s="23">
        <f t="shared" si="11"/>
        <v>21</v>
      </c>
      <c r="F19" s="24">
        <f t="shared" si="12"/>
        <v>8</v>
      </c>
      <c r="G19" s="24">
        <f t="shared" si="12"/>
        <v>8</v>
      </c>
      <c r="H19" s="25">
        <v>8</v>
      </c>
      <c r="I19" s="25"/>
      <c r="J19" s="25"/>
      <c r="K19" s="25"/>
      <c r="L19" s="24">
        <f t="shared" si="13"/>
        <v>5</v>
      </c>
      <c r="M19" s="23">
        <f t="shared" si="13"/>
        <v>29</v>
      </c>
      <c r="N19" s="43"/>
      <c r="O19" s="43"/>
      <c r="P19" s="26"/>
      <c r="Q19" s="26"/>
      <c r="R19" s="26"/>
      <c r="S19" s="26"/>
      <c r="T19" s="26"/>
      <c r="U19" s="26"/>
      <c r="V19" s="43">
        <v>8</v>
      </c>
      <c r="W19" s="43">
        <v>8</v>
      </c>
      <c r="X19" s="26">
        <v>5</v>
      </c>
      <c r="Y19" s="26">
        <v>29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53"/>
      <c r="AT19" s="58"/>
      <c r="AU19" s="43"/>
      <c r="AV19" s="43">
        <v>2</v>
      </c>
      <c r="AW19" s="26"/>
      <c r="AX19" s="26"/>
      <c r="AY19" s="26"/>
      <c r="AZ19" s="26"/>
      <c r="BA19" s="54"/>
      <c r="BB19" s="55">
        <f t="shared" si="14"/>
        <v>0.84</v>
      </c>
      <c r="BC19" s="26"/>
      <c r="BD19" s="26"/>
      <c r="BE19" s="26"/>
    </row>
    <row r="20" spans="1:57" s="7" customFormat="1" ht="35.25" customHeight="1">
      <c r="A20" s="14" t="s">
        <v>8</v>
      </c>
      <c r="B20" s="60" t="s">
        <v>144</v>
      </c>
      <c r="C20" s="150" t="s">
        <v>224</v>
      </c>
      <c r="D20" s="23">
        <f t="shared" si="10"/>
        <v>175</v>
      </c>
      <c r="E20" s="23">
        <f t="shared" si="11"/>
        <v>73</v>
      </c>
      <c r="F20" s="24">
        <f t="shared" si="12"/>
        <v>16</v>
      </c>
      <c r="G20" s="24">
        <f t="shared" si="12"/>
        <v>32</v>
      </c>
      <c r="H20" s="25">
        <v>24</v>
      </c>
      <c r="I20" s="25">
        <v>8</v>
      </c>
      <c r="J20" s="25"/>
      <c r="K20" s="25"/>
      <c r="L20" s="24">
        <f t="shared" si="13"/>
        <v>25</v>
      </c>
      <c r="M20" s="23">
        <f t="shared" si="13"/>
        <v>102</v>
      </c>
      <c r="N20" s="43">
        <v>8</v>
      </c>
      <c r="O20" s="43">
        <v>16</v>
      </c>
      <c r="P20" s="26">
        <v>15</v>
      </c>
      <c r="Q20" s="26">
        <v>61</v>
      </c>
      <c r="R20" s="43">
        <v>8</v>
      </c>
      <c r="S20" s="43">
        <v>16</v>
      </c>
      <c r="T20" s="26">
        <v>10</v>
      </c>
      <c r="U20" s="26">
        <v>41</v>
      </c>
      <c r="V20" s="43"/>
      <c r="W20" s="43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53"/>
      <c r="AT20" s="58">
        <v>4</v>
      </c>
      <c r="AU20" s="43">
        <v>3</v>
      </c>
      <c r="AV20" s="26"/>
      <c r="AW20" s="26"/>
      <c r="AX20" s="26"/>
      <c r="AY20" s="26"/>
      <c r="AZ20" s="26"/>
      <c r="BA20" s="54"/>
      <c r="BB20" s="55">
        <f t="shared" si="14"/>
        <v>2.92</v>
      </c>
      <c r="BC20" s="26"/>
      <c r="BD20" s="26"/>
      <c r="BE20" s="26"/>
    </row>
    <row r="21" spans="1:57" s="7" customFormat="1" ht="35.25" customHeight="1">
      <c r="A21" s="14" t="s">
        <v>7</v>
      </c>
      <c r="B21" s="60" t="s">
        <v>75</v>
      </c>
      <c r="C21" s="18" t="s">
        <v>185</v>
      </c>
      <c r="D21" s="23">
        <f t="shared" si="10"/>
        <v>125</v>
      </c>
      <c r="E21" s="23">
        <f t="shared" si="11"/>
        <v>52</v>
      </c>
      <c r="F21" s="24">
        <f t="shared" si="12"/>
        <v>16</v>
      </c>
      <c r="G21" s="24">
        <f t="shared" si="12"/>
        <v>16</v>
      </c>
      <c r="H21" s="25">
        <v>16</v>
      </c>
      <c r="I21" s="25"/>
      <c r="J21" s="25"/>
      <c r="K21" s="25"/>
      <c r="L21" s="24">
        <f t="shared" si="13"/>
        <v>20</v>
      </c>
      <c r="M21" s="23">
        <f t="shared" si="13"/>
        <v>73</v>
      </c>
      <c r="N21" s="43">
        <v>16</v>
      </c>
      <c r="O21" s="43">
        <v>16</v>
      </c>
      <c r="P21" s="26">
        <v>20</v>
      </c>
      <c r="Q21" s="26">
        <v>73</v>
      </c>
      <c r="R21" s="26"/>
      <c r="S21" s="26"/>
      <c r="T21" s="26"/>
      <c r="U21" s="26"/>
      <c r="V21" s="43"/>
      <c r="W21" s="43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53"/>
      <c r="AT21" s="58">
        <v>5</v>
      </c>
      <c r="AU21" s="43"/>
      <c r="AV21" s="26"/>
      <c r="AW21" s="26"/>
      <c r="AX21" s="26"/>
      <c r="AY21" s="26"/>
      <c r="AZ21" s="26"/>
      <c r="BA21" s="54"/>
      <c r="BB21" s="55">
        <f t="shared" si="14"/>
        <v>2.08</v>
      </c>
      <c r="BC21" s="26"/>
      <c r="BD21" s="26"/>
      <c r="BE21" s="26"/>
    </row>
    <row r="22" spans="1:57" s="7" customFormat="1" ht="50.25" customHeight="1">
      <c r="A22" s="14" t="s">
        <v>6</v>
      </c>
      <c r="B22" s="60" t="s">
        <v>76</v>
      </c>
      <c r="C22" s="18" t="s">
        <v>198</v>
      </c>
      <c r="D22" s="23">
        <f t="shared" si="10"/>
        <v>225</v>
      </c>
      <c r="E22" s="23">
        <f t="shared" si="11"/>
        <v>79</v>
      </c>
      <c r="F22" s="24">
        <f t="shared" si="12"/>
        <v>24</v>
      </c>
      <c r="G22" s="24">
        <f t="shared" si="12"/>
        <v>40</v>
      </c>
      <c r="H22" s="25">
        <v>28</v>
      </c>
      <c r="I22" s="25">
        <v>12</v>
      </c>
      <c r="J22" s="25"/>
      <c r="K22" s="25"/>
      <c r="L22" s="24">
        <f t="shared" si="13"/>
        <v>15</v>
      </c>
      <c r="M22" s="23">
        <f t="shared" si="13"/>
        <v>146</v>
      </c>
      <c r="N22" s="26"/>
      <c r="O22" s="26"/>
      <c r="P22" s="26"/>
      <c r="Q22" s="26"/>
      <c r="R22" s="43">
        <v>8</v>
      </c>
      <c r="S22" s="43">
        <v>16</v>
      </c>
      <c r="T22" s="26">
        <v>10</v>
      </c>
      <c r="U22" s="26">
        <v>66</v>
      </c>
      <c r="V22" s="43">
        <v>16</v>
      </c>
      <c r="W22" s="43">
        <v>24</v>
      </c>
      <c r="X22" s="26">
        <v>5</v>
      </c>
      <c r="Y22" s="26">
        <v>80</v>
      </c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53"/>
      <c r="AT22" s="52"/>
      <c r="AU22" s="43">
        <v>4</v>
      </c>
      <c r="AV22" s="43">
        <v>5</v>
      </c>
      <c r="AW22" s="26"/>
      <c r="AX22" s="26"/>
      <c r="AY22" s="26"/>
      <c r="AZ22" s="26"/>
      <c r="BA22" s="54"/>
      <c r="BB22" s="55">
        <f t="shared" si="14"/>
        <v>3.16</v>
      </c>
      <c r="BC22" s="26"/>
      <c r="BD22" s="26"/>
      <c r="BE22" s="26"/>
    </row>
    <row r="23" spans="1:57" s="7" customFormat="1" ht="35.25" customHeight="1">
      <c r="A23" s="14" t="s">
        <v>5</v>
      </c>
      <c r="B23" s="60" t="s">
        <v>77</v>
      </c>
      <c r="C23" s="18" t="s">
        <v>193</v>
      </c>
      <c r="D23" s="23">
        <f t="shared" si="10"/>
        <v>100</v>
      </c>
      <c r="E23" s="23">
        <f t="shared" si="11"/>
        <v>38</v>
      </c>
      <c r="F23" s="24">
        <f t="shared" si="12"/>
        <v>12</v>
      </c>
      <c r="G23" s="24">
        <f t="shared" si="12"/>
        <v>16</v>
      </c>
      <c r="H23" s="25">
        <v>8</v>
      </c>
      <c r="I23" s="25">
        <v>8</v>
      </c>
      <c r="J23" s="25"/>
      <c r="K23" s="25"/>
      <c r="L23" s="24">
        <f t="shared" si="13"/>
        <v>10</v>
      </c>
      <c r="M23" s="23">
        <f t="shared" si="13"/>
        <v>62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43"/>
      <c r="AA23" s="43"/>
      <c r="AB23" s="26"/>
      <c r="AC23" s="26"/>
      <c r="AD23" s="43"/>
      <c r="AE23" s="43"/>
      <c r="AF23" s="26"/>
      <c r="AG23" s="26"/>
      <c r="AH23" s="43">
        <v>12</v>
      </c>
      <c r="AI23" s="43">
        <v>16</v>
      </c>
      <c r="AJ23" s="26">
        <v>10</v>
      </c>
      <c r="AK23" s="26">
        <v>62</v>
      </c>
      <c r="AL23" s="26"/>
      <c r="AM23" s="26"/>
      <c r="AN23" s="26"/>
      <c r="AO23" s="26"/>
      <c r="AP23" s="26"/>
      <c r="AQ23" s="26"/>
      <c r="AR23" s="26"/>
      <c r="AS23" s="53"/>
      <c r="AT23" s="52"/>
      <c r="AU23" s="26"/>
      <c r="AV23" s="26"/>
      <c r="AW23" s="43"/>
      <c r="AX23" s="26"/>
      <c r="AY23" s="43">
        <v>4</v>
      </c>
      <c r="AZ23" s="26"/>
      <c r="BA23" s="54"/>
      <c r="BB23" s="55">
        <f t="shared" si="14"/>
        <v>1.52</v>
      </c>
      <c r="BC23" s="26"/>
      <c r="BD23" s="26"/>
      <c r="BE23" s="26"/>
    </row>
    <row r="24" spans="1:57" s="17" customFormat="1" ht="44.25">
      <c r="A24" s="13" t="s">
        <v>19</v>
      </c>
      <c r="B24" s="16" t="s">
        <v>42</v>
      </c>
      <c r="C24" s="13"/>
      <c r="D24" s="31"/>
      <c r="E24" s="31"/>
      <c r="F24" s="32"/>
      <c r="G24" s="32"/>
      <c r="H24" s="32"/>
      <c r="I24" s="32"/>
      <c r="J24" s="32"/>
      <c r="K24" s="32"/>
      <c r="L24" s="32"/>
      <c r="M24" s="31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88"/>
      <c r="AT24" s="97"/>
      <c r="AU24" s="32"/>
      <c r="AV24" s="32"/>
      <c r="AW24" s="32"/>
      <c r="AX24" s="32"/>
      <c r="AY24" s="32"/>
      <c r="AZ24" s="32"/>
      <c r="BA24" s="98"/>
      <c r="BB24" s="90"/>
      <c r="BC24" s="27"/>
      <c r="BD24" s="27"/>
      <c r="BE24" s="27"/>
    </row>
    <row r="25" spans="1:57" s="17" customFormat="1" ht="44.25">
      <c r="A25" s="13" t="s">
        <v>78</v>
      </c>
      <c r="B25" s="16" t="s">
        <v>79</v>
      </c>
      <c r="C25" s="13"/>
      <c r="D25" s="31">
        <f>SUM(D26:D47)</f>
        <v>1830</v>
      </c>
      <c r="E25" s="31">
        <f aca="true" t="shared" si="15" ref="E25:BE25">SUM(E26:E47)</f>
        <v>720</v>
      </c>
      <c r="F25" s="31">
        <f t="shared" si="15"/>
        <v>252</v>
      </c>
      <c r="G25" s="31">
        <f t="shared" si="15"/>
        <v>294</v>
      </c>
      <c r="H25" s="31">
        <f t="shared" si="15"/>
        <v>46</v>
      </c>
      <c r="I25" s="31">
        <f t="shared" si="15"/>
        <v>180</v>
      </c>
      <c r="J25" s="31">
        <f t="shared" si="15"/>
        <v>68</v>
      </c>
      <c r="K25" s="31">
        <f t="shared" si="15"/>
        <v>0</v>
      </c>
      <c r="L25" s="31">
        <f t="shared" si="15"/>
        <v>174</v>
      </c>
      <c r="M25" s="31">
        <f t="shared" si="15"/>
        <v>1110</v>
      </c>
      <c r="N25" s="31">
        <f t="shared" si="15"/>
        <v>8</v>
      </c>
      <c r="O25" s="31">
        <f t="shared" si="15"/>
        <v>24</v>
      </c>
      <c r="P25" s="31">
        <f t="shared" si="15"/>
        <v>20</v>
      </c>
      <c r="Q25" s="31">
        <f t="shared" si="15"/>
        <v>73</v>
      </c>
      <c r="R25" s="31">
        <f t="shared" si="15"/>
        <v>50</v>
      </c>
      <c r="S25" s="31">
        <f t="shared" si="15"/>
        <v>24</v>
      </c>
      <c r="T25" s="31">
        <f t="shared" si="15"/>
        <v>17</v>
      </c>
      <c r="U25" s="31">
        <f t="shared" si="15"/>
        <v>109</v>
      </c>
      <c r="V25" s="31">
        <f t="shared" si="15"/>
        <v>46</v>
      </c>
      <c r="W25" s="31">
        <f t="shared" si="15"/>
        <v>60</v>
      </c>
      <c r="X25" s="31">
        <f t="shared" si="15"/>
        <v>30</v>
      </c>
      <c r="Y25" s="31">
        <f t="shared" si="15"/>
        <v>184</v>
      </c>
      <c r="Z25" s="31">
        <f t="shared" si="15"/>
        <v>36</v>
      </c>
      <c r="AA25" s="31">
        <f t="shared" si="15"/>
        <v>40</v>
      </c>
      <c r="AB25" s="31">
        <f t="shared" si="15"/>
        <v>15</v>
      </c>
      <c r="AC25" s="31">
        <f t="shared" si="15"/>
        <v>209</v>
      </c>
      <c r="AD25" s="31">
        <f t="shared" si="15"/>
        <v>62</v>
      </c>
      <c r="AE25" s="31">
        <f t="shared" si="15"/>
        <v>91</v>
      </c>
      <c r="AF25" s="31">
        <f t="shared" si="15"/>
        <v>52</v>
      </c>
      <c r="AG25" s="31">
        <f t="shared" si="15"/>
        <v>280</v>
      </c>
      <c r="AH25" s="31">
        <f t="shared" si="15"/>
        <v>26</v>
      </c>
      <c r="AI25" s="31">
        <f t="shared" si="15"/>
        <v>31</v>
      </c>
      <c r="AJ25" s="31">
        <f t="shared" si="15"/>
        <v>20</v>
      </c>
      <c r="AK25" s="31">
        <f t="shared" si="15"/>
        <v>123</v>
      </c>
      <c r="AL25" s="31">
        <f t="shared" si="15"/>
        <v>24</v>
      </c>
      <c r="AM25" s="31">
        <f t="shared" si="15"/>
        <v>24</v>
      </c>
      <c r="AN25" s="31">
        <f t="shared" si="15"/>
        <v>20</v>
      </c>
      <c r="AO25" s="31">
        <f t="shared" si="15"/>
        <v>132</v>
      </c>
      <c r="AP25" s="31">
        <f t="shared" si="15"/>
        <v>0</v>
      </c>
      <c r="AQ25" s="31">
        <f t="shared" si="15"/>
        <v>0</v>
      </c>
      <c r="AR25" s="31">
        <f t="shared" si="15"/>
        <v>0</v>
      </c>
      <c r="AS25" s="31">
        <f t="shared" si="15"/>
        <v>0</v>
      </c>
      <c r="AT25" s="31">
        <f>SUM(AT26:AT47)</f>
        <v>5</v>
      </c>
      <c r="AU25" s="31">
        <f aca="true" t="shared" si="16" ref="AU25:BA25">SUM(AU26:AU47)</f>
        <v>8</v>
      </c>
      <c r="AV25" s="31">
        <f t="shared" si="16"/>
        <v>12</v>
      </c>
      <c r="AW25" s="31">
        <f t="shared" si="16"/>
        <v>12</v>
      </c>
      <c r="AX25" s="31">
        <f t="shared" si="16"/>
        <v>19</v>
      </c>
      <c r="AY25" s="31">
        <f t="shared" si="16"/>
        <v>8</v>
      </c>
      <c r="AZ25" s="31">
        <f t="shared" si="16"/>
        <v>8</v>
      </c>
      <c r="BA25" s="31">
        <f t="shared" si="16"/>
        <v>0</v>
      </c>
      <c r="BB25" s="31">
        <f t="shared" si="15"/>
        <v>30.519999999999996</v>
      </c>
      <c r="BC25" s="31">
        <f t="shared" si="15"/>
        <v>72</v>
      </c>
      <c r="BD25" s="31">
        <f t="shared" si="15"/>
        <v>0</v>
      </c>
      <c r="BE25" s="31">
        <f t="shared" si="15"/>
        <v>0</v>
      </c>
    </row>
    <row r="26" spans="1:57" s="7" customFormat="1" ht="35.25" customHeight="1">
      <c r="A26" s="14" t="s">
        <v>10</v>
      </c>
      <c r="B26" s="60" t="s">
        <v>87</v>
      </c>
      <c r="C26" s="18" t="s">
        <v>199</v>
      </c>
      <c r="D26" s="23">
        <f>SUM(E26,M26)</f>
        <v>150</v>
      </c>
      <c r="E26" s="23">
        <f>SUM(F26:G26,L26)</f>
        <v>55</v>
      </c>
      <c r="F26" s="24">
        <f>SUM(N26,R26,V26,Z26,AD26,AH26,AL26,AP26)</f>
        <v>16</v>
      </c>
      <c r="G26" s="24">
        <f>SUM(O26,S26,W26,AA26,AE26,AI26,AM26,AQ26)</f>
        <v>24</v>
      </c>
      <c r="H26" s="25">
        <v>16</v>
      </c>
      <c r="I26" s="25">
        <v>8</v>
      </c>
      <c r="J26" s="25"/>
      <c r="K26" s="25"/>
      <c r="L26" s="24">
        <f>SUM(P26,T26,X26,AB26,AF26,AJ26,AN26,AR26)</f>
        <v>15</v>
      </c>
      <c r="M26" s="23">
        <f>SUM(Q26,U26,Y26,AC26,AG26,AK26,AO26,AS26)</f>
        <v>95</v>
      </c>
      <c r="N26" s="26"/>
      <c r="O26" s="26"/>
      <c r="P26" s="26"/>
      <c r="Q26" s="26"/>
      <c r="R26" s="26"/>
      <c r="S26" s="26"/>
      <c r="T26" s="26"/>
      <c r="U26" s="26"/>
      <c r="V26" s="43"/>
      <c r="W26" s="43"/>
      <c r="X26" s="26"/>
      <c r="Y26" s="26"/>
      <c r="Z26" s="43">
        <v>8</v>
      </c>
      <c r="AA26" s="43">
        <v>8</v>
      </c>
      <c r="AB26" s="26">
        <v>5</v>
      </c>
      <c r="AC26" s="26">
        <v>54</v>
      </c>
      <c r="AD26" s="43">
        <v>8</v>
      </c>
      <c r="AE26" s="43">
        <v>16</v>
      </c>
      <c r="AF26" s="26">
        <v>10</v>
      </c>
      <c r="AG26" s="26">
        <v>41</v>
      </c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53"/>
      <c r="AT26" s="52"/>
      <c r="AU26" s="26"/>
      <c r="AV26" s="43"/>
      <c r="AW26" s="43">
        <v>3</v>
      </c>
      <c r="AX26" s="43">
        <v>3</v>
      </c>
      <c r="AY26" s="26"/>
      <c r="AZ26" s="26"/>
      <c r="BA26" s="54"/>
      <c r="BB26" s="55">
        <f aca="true" t="shared" si="17" ref="BB26:BB44">SUM(E26)/25</f>
        <v>2.2</v>
      </c>
      <c r="BC26" s="26">
        <f>SUM(AT26:BA26)</f>
        <v>6</v>
      </c>
      <c r="BD26" s="26"/>
      <c r="BE26" s="26"/>
    </row>
    <row r="27" spans="1:57" s="7" customFormat="1" ht="35.25" customHeight="1">
      <c r="A27" s="14" t="s">
        <v>9</v>
      </c>
      <c r="B27" s="152" t="s">
        <v>218</v>
      </c>
      <c r="C27" s="18" t="s">
        <v>188</v>
      </c>
      <c r="D27" s="23">
        <f aca="true" t="shared" si="18" ref="D27:D47">SUM(E27,M27)</f>
        <v>150</v>
      </c>
      <c r="E27" s="23">
        <f aca="true" t="shared" si="19" ref="E27:E47">SUM(F27:G27,L27)</f>
        <v>68</v>
      </c>
      <c r="F27" s="24">
        <f aca="true" t="shared" si="20" ref="F27:F47">SUM(N27,R27,V27,Z27,AD27,AH27,AL27,AP27)</f>
        <v>24</v>
      </c>
      <c r="G27" s="24">
        <f aca="true" t="shared" si="21" ref="G27:G47">SUM(O27,S27,W27,AA27,AE27,AI27,AM27,AQ27)</f>
        <v>24</v>
      </c>
      <c r="H27" s="25">
        <v>12</v>
      </c>
      <c r="I27" s="25">
        <v>12</v>
      </c>
      <c r="J27" s="25"/>
      <c r="K27" s="25"/>
      <c r="L27" s="24">
        <f aca="true" t="shared" si="22" ref="L27:L47">SUM(P27,T27,X27,AB27,AF27,AJ27,AN27,AR27)</f>
        <v>20</v>
      </c>
      <c r="M27" s="23">
        <f aca="true" t="shared" si="23" ref="M27:M47">SUM(Q27,U27,Y27,AC27,AG27,AK27,AO27,AS27)</f>
        <v>82</v>
      </c>
      <c r="N27" s="43"/>
      <c r="O27" s="43"/>
      <c r="P27" s="26"/>
      <c r="Q27" s="26"/>
      <c r="R27" s="43">
        <v>16</v>
      </c>
      <c r="S27" s="43">
        <v>12</v>
      </c>
      <c r="T27" s="26">
        <v>15</v>
      </c>
      <c r="U27" s="26">
        <v>57</v>
      </c>
      <c r="V27" s="43">
        <v>8</v>
      </c>
      <c r="W27" s="43">
        <v>12</v>
      </c>
      <c r="X27" s="26">
        <v>5</v>
      </c>
      <c r="Y27" s="26">
        <v>25</v>
      </c>
      <c r="Z27" s="43"/>
      <c r="AA27" s="43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53"/>
      <c r="AT27" s="58"/>
      <c r="AU27" s="43">
        <v>4</v>
      </c>
      <c r="AV27" s="43">
        <v>2</v>
      </c>
      <c r="AW27" s="43"/>
      <c r="AX27" s="26"/>
      <c r="AY27" s="26"/>
      <c r="AZ27" s="26"/>
      <c r="BA27" s="54"/>
      <c r="BB27" s="55">
        <f t="shared" si="17"/>
        <v>2.72</v>
      </c>
      <c r="BC27" s="26">
        <f aca="true" t="shared" si="24" ref="BC27:BC45">SUM(AT27:BA27)</f>
        <v>6</v>
      </c>
      <c r="BD27" s="26"/>
      <c r="BE27" s="26"/>
    </row>
    <row r="28" spans="1:57" s="7" customFormat="1" ht="34.5">
      <c r="A28" s="14" t="s">
        <v>8</v>
      </c>
      <c r="B28" s="60" t="s">
        <v>88</v>
      </c>
      <c r="C28" s="18" t="s">
        <v>184</v>
      </c>
      <c r="D28" s="23">
        <f t="shared" si="18"/>
        <v>25</v>
      </c>
      <c r="E28" s="23">
        <f t="shared" si="19"/>
        <v>13</v>
      </c>
      <c r="F28" s="24">
        <f t="shared" si="20"/>
        <v>8</v>
      </c>
      <c r="G28" s="24">
        <f t="shared" si="21"/>
        <v>0</v>
      </c>
      <c r="H28" s="25"/>
      <c r="I28" s="25"/>
      <c r="J28" s="25"/>
      <c r="K28" s="25"/>
      <c r="L28" s="24">
        <f t="shared" si="22"/>
        <v>5</v>
      </c>
      <c r="M28" s="23">
        <f t="shared" si="23"/>
        <v>12</v>
      </c>
      <c r="N28" s="26"/>
      <c r="O28" s="26"/>
      <c r="P28" s="26"/>
      <c r="Q28" s="26"/>
      <c r="R28" s="43"/>
      <c r="S28" s="26"/>
      <c r="T28" s="26"/>
      <c r="U28" s="26"/>
      <c r="V28" s="43">
        <v>8</v>
      </c>
      <c r="W28" s="43"/>
      <c r="X28" s="26">
        <v>5</v>
      </c>
      <c r="Y28" s="26">
        <v>12</v>
      </c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53"/>
      <c r="AT28" s="58"/>
      <c r="AU28" s="43"/>
      <c r="AV28" s="43">
        <v>1</v>
      </c>
      <c r="AW28" s="26"/>
      <c r="AX28" s="26"/>
      <c r="AY28" s="26"/>
      <c r="AZ28" s="26"/>
      <c r="BA28" s="54"/>
      <c r="BB28" s="55">
        <f t="shared" si="17"/>
        <v>0.52</v>
      </c>
      <c r="BC28" s="26">
        <f t="shared" si="24"/>
        <v>1</v>
      </c>
      <c r="BD28" s="26"/>
      <c r="BE28" s="26"/>
    </row>
    <row r="29" spans="1:57" s="7" customFormat="1" ht="35.25" customHeight="1">
      <c r="A29" s="14" t="s">
        <v>7</v>
      </c>
      <c r="B29" s="60" t="s">
        <v>148</v>
      </c>
      <c r="C29" s="18" t="s">
        <v>185</v>
      </c>
      <c r="D29" s="23">
        <f t="shared" si="18"/>
        <v>125</v>
      </c>
      <c r="E29" s="23">
        <f t="shared" si="19"/>
        <v>52</v>
      </c>
      <c r="F29" s="24">
        <f t="shared" si="20"/>
        <v>8</v>
      </c>
      <c r="G29" s="24">
        <f t="shared" si="21"/>
        <v>24</v>
      </c>
      <c r="H29" s="61"/>
      <c r="I29" s="61"/>
      <c r="J29" s="61">
        <v>24</v>
      </c>
      <c r="K29" s="25"/>
      <c r="L29" s="24">
        <f t="shared" si="22"/>
        <v>20</v>
      </c>
      <c r="M29" s="23">
        <f t="shared" si="23"/>
        <v>73</v>
      </c>
      <c r="N29" s="43">
        <v>8</v>
      </c>
      <c r="O29" s="43">
        <v>24</v>
      </c>
      <c r="P29" s="44">
        <v>20</v>
      </c>
      <c r="Q29" s="26">
        <v>73</v>
      </c>
      <c r="R29" s="43"/>
      <c r="S29" s="43"/>
      <c r="T29" s="26"/>
      <c r="U29" s="26"/>
      <c r="V29" s="43"/>
      <c r="W29" s="43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53"/>
      <c r="AT29" s="58">
        <v>5</v>
      </c>
      <c r="AU29" s="43"/>
      <c r="AV29" s="43"/>
      <c r="AW29" s="26"/>
      <c r="AX29" s="26"/>
      <c r="AY29" s="26"/>
      <c r="AZ29" s="26"/>
      <c r="BA29" s="54"/>
      <c r="BB29" s="55">
        <f t="shared" si="17"/>
        <v>2.08</v>
      </c>
      <c r="BC29" s="26">
        <f t="shared" si="24"/>
        <v>5</v>
      </c>
      <c r="BD29" s="26"/>
      <c r="BE29" s="26"/>
    </row>
    <row r="30" spans="1:57" s="7" customFormat="1" ht="34.5">
      <c r="A30" s="14" t="s">
        <v>6</v>
      </c>
      <c r="B30" s="60" t="s">
        <v>149</v>
      </c>
      <c r="C30" s="18" t="s">
        <v>184</v>
      </c>
      <c r="D30" s="23">
        <f t="shared" si="18"/>
        <v>60</v>
      </c>
      <c r="E30" s="23">
        <f t="shared" si="19"/>
        <v>30</v>
      </c>
      <c r="F30" s="24">
        <f t="shared" si="20"/>
        <v>10</v>
      </c>
      <c r="G30" s="24">
        <f t="shared" si="21"/>
        <v>20</v>
      </c>
      <c r="H30" s="25"/>
      <c r="I30" s="61">
        <v>20</v>
      </c>
      <c r="J30" s="25"/>
      <c r="K30" s="25"/>
      <c r="L30" s="24">
        <f t="shared" si="22"/>
        <v>0</v>
      </c>
      <c r="M30" s="23">
        <f t="shared" si="23"/>
        <v>30</v>
      </c>
      <c r="N30" s="26"/>
      <c r="O30" s="26"/>
      <c r="P30" s="26"/>
      <c r="Q30" s="26"/>
      <c r="R30" s="43"/>
      <c r="S30" s="43"/>
      <c r="T30" s="26"/>
      <c r="U30" s="26"/>
      <c r="V30" s="43">
        <v>10</v>
      </c>
      <c r="W30" s="43">
        <v>20</v>
      </c>
      <c r="X30" s="44"/>
      <c r="Y30" s="44">
        <v>30</v>
      </c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53"/>
      <c r="AT30" s="58"/>
      <c r="AU30" s="43"/>
      <c r="AV30" s="43">
        <v>2</v>
      </c>
      <c r="AW30" s="26"/>
      <c r="AX30" s="26"/>
      <c r="AY30" s="26"/>
      <c r="AZ30" s="26"/>
      <c r="BA30" s="54"/>
      <c r="BB30" s="55">
        <f t="shared" si="17"/>
        <v>1.2</v>
      </c>
      <c r="BC30" s="26">
        <v>2</v>
      </c>
      <c r="BD30" s="26"/>
      <c r="BE30" s="26"/>
    </row>
    <row r="31" spans="1:57" s="7" customFormat="1" ht="34.5">
      <c r="A31" s="14" t="s">
        <v>5</v>
      </c>
      <c r="B31" s="64" t="s">
        <v>108</v>
      </c>
      <c r="C31" s="18" t="s">
        <v>191</v>
      </c>
      <c r="D31" s="23">
        <f t="shared" si="18"/>
        <v>100</v>
      </c>
      <c r="E31" s="23">
        <f t="shared" si="19"/>
        <v>20</v>
      </c>
      <c r="F31" s="24">
        <f t="shared" si="20"/>
        <v>8</v>
      </c>
      <c r="G31" s="24">
        <f t="shared" si="21"/>
        <v>12</v>
      </c>
      <c r="H31" s="25"/>
      <c r="I31" s="25">
        <v>12</v>
      </c>
      <c r="J31" s="25"/>
      <c r="K31" s="25"/>
      <c r="L31" s="24">
        <f t="shared" si="22"/>
        <v>0</v>
      </c>
      <c r="M31" s="23">
        <f t="shared" si="23"/>
        <v>80</v>
      </c>
      <c r="N31" s="26"/>
      <c r="O31" s="26"/>
      <c r="P31" s="26"/>
      <c r="Q31" s="26"/>
      <c r="R31" s="26"/>
      <c r="S31" s="26"/>
      <c r="T31" s="26"/>
      <c r="U31" s="26"/>
      <c r="V31" s="43"/>
      <c r="W31" s="43"/>
      <c r="X31" s="26"/>
      <c r="Y31" s="26"/>
      <c r="Z31" s="43">
        <v>8</v>
      </c>
      <c r="AA31" s="43">
        <v>12</v>
      </c>
      <c r="AB31" s="26">
        <v>0</v>
      </c>
      <c r="AC31" s="26">
        <v>80</v>
      </c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53"/>
      <c r="AT31" s="58"/>
      <c r="AU31" s="26"/>
      <c r="AV31" s="43"/>
      <c r="AW31" s="43">
        <v>4</v>
      </c>
      <c r="AX31" s="26"/>
      <c r="AY31" s="26"/>
      <c r="AZ31" s="26"/>
      <c r="BA31" s="54"/>
      <c r="BB31" s="55">
        <f t="shared" si="17"/>
        <v>0.8</v>
      </c>
      <c r="BC31" s="26">
        <f t="shared" si="24"/>
        <v>4</v>
      </c>
      <c r="BD31" s="26"/>
      <c r="BE31" s="26"/>
    </row>
    <row r="32" spans="1:57" s="7" customFormat="1" ht="34.5">
      <c r="A32" s="14" t="s">
        <v>20</v>
      </c>
      <c r="B32" s="48" t="s">
        <v>109</v>
      </c>
      <c r="C32" s="18" t="s">
        <v>187</v>
      </c>
      <c r="D32" s="23">
        <f t="shared" si="18"/>
        <v>25</v>
      </c>
      <c r="E32" s="23">
        <f t="shared" si="19"/>
        <v>10</v>
      </c>
      <c r="F32" s="24">
        <f t="shared" si="20"/>
        <v>8</v>
      </c>
      <c r="G32" s="24">
        <f t="shared" si="21"/>
        <v>0</v>
      </c>
      <c r="H32" s="25"/>
      <c r="I32" s="25"/>
      <c r="J32" s="25"/>
      <c r="K32" s="25"/>
      <c r="L32" s="24">
        <f t="shared" si="22"/>
        <v>2</v>
      </c>
      <c r="M32" s="23">
        <f t="shared" si="23"/>
        <v>15</v>
      </c>
      <c r="N32" s="26"/>
      <c r="O32" s="26"/>
      <c r="P32" s="26"/>
      <c r="Q32" s="26"/>
      <c r="R32" s="43">
        <v>8</v>
      </c>
      <c r="S32" s="26"/>
      <c r="T32" s="26">
        <v>2</v>
      </c>
      <c r="U32" s="26">
        <v>15</v>
      </c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43"/>
      <c r="AQ32" s="43"/>
      <c r="AR32" s="26"/>
      <c r="AS32" s="53"/>
      <c r="AT32" s="52"/>
      <c r="AU32" s="43">
        <v>1</v>
      </c>
      <c r="AV32" s="26"/>
      <c r="AW32" s="26"/>
      <c r="AX32" s="26"/>
      <c r="AY32" s="26"/>
      <c r="AZ32" s="26"/>
      <c r="BA32" s="54"/>
      <c r="BB32" s="55"/>
      <c r="BC32" s="26">
        <f t="shared" si="24"/>
        <v>1</v>
      </c>
      <c r="BD32" s="26"/>
      <c r="BE32" s="26"/>
    </row>
    <row r="33" spans="1:57" s="7" customFormat="1" ht="34.5">
      <c r="A33" s="14" t="s">
        <v>21</v>
      </c>
      <c r="B33" s="60" t="s">
        <v>136</v>
      </c>
      <c r="C33" s="18" t="s">
        <v>189</v>
      </c>
      <c r="D33" s="23">
        <f t="shared" si="18"/>
        <v>60</v>
      </c>
      <c r="E33" s="23">
        <f t="shared" si="19"/>
        <v>24</v>
      </c>
      <c r="F33" s="24">
        <f t="shared" si="20"/>
        <v>8</v>
      </c>
      <c r="G33" s="24">
        <f t="shared" si="21"/>
        <v>16</v>
      </c>
      <c r="H33" s="25"/>
      <c r="I33" s="25"/>
      <c r="J33" s="25">
        <v>16</v>
      </c>
      <c r="K33" s="25"/>
      <c r="L33" s="24">
        <f t="shared" si="22"/>
        <v>0</v>
      </c>
      <c r="M33" s="23">
        <f t="shared" si="23"/>
        <v>36</v>
      </c>
      <c r="N33" s="26"/>
      <c r="O33" s="26"/>
      <c r="P33" s="26"/>
      <c r="Q33" s="26"/>
      <c r="R33" s="26"/>
      <c r="S33" s="26"/>
      <c r="T33" s="26"/>
      <c r="U33" s="26"/>
      <c r="V33" s="43"/>
      <c r="W33" s="43"/>
      <c r="X33" s="26"/>
      <c r="Y33" s="26"/>
      <c r="Z33" s="43"/>
      <c r="AA33" s="43"/>
      <c r="AB33" s="26"/>
      <c r="AC33" s="26"/>
      <c r="AD33" s="43">
        <v>8</v>
      </c>
      <c r="AE33" s="43">
        <v>16</v>
      </c>
      <c r="AF33" s="44"/>
      <c r="AG33" s="44">
        <v>36</v>
      </c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53"/>
      <c r="AT33" s="58"/>
      <c r="AU33" s="43"/>
      <c r="AV33" s="43"/>
      <c r="AW33" s="43"/>
      <c r="AX33" s="26">
        <v>2</v>
      </c>
      <c r="AY33" s="26"/>
      <c r="AZ33" s="26"/>
      <c r="BA33" s="54"/>
      <c r="BB33" s="55">
        <f t="shared" si="17"/>
        <v>0.96</v>
      </c>
      <c r="BC33" s="26">
        <f t="shared" si="24"/>
        <v>2</v>
      </c>
      <c r="BD33" s="26"/>
      <c r="BE33" s="26"/>
    </row>
    <row r="34" spans="1:57" s="7" customFormat="1" ht="35.25" customHeight="1">
      <c r="A34" s="14" t="s">
        <v>22</v>
      </c>
      <c r="B34" s="60" t="s">
        <v>89</v>
      </c>
      <c r="C34" s="150" t="s">
        <v>219</v>
      </c>
      <c r="D34" s="23">
        <f t="shared" si="18"/>
        <v>100</v>
      </c>
      <c r="E34" s="23">
        <f t="shared" si="19"/>
        <v>42</v>
      </c>
      <c r="F34" s="24">
        <f t="shared" si="20"/>
        <v>12</v>
      </c>
      <c r="G34" s="24">
        <f t="shared" si="21"/>
        <v>20</v>
      </c>
      <c r="H34" s="25"/>
      <c r="I34" s="25"/>
      <c r="J34" s="25">
        <v>20</v>
      </c>
      <c r="K34" s="25"/>
      <c r="L34" s="24">
        <f t="shared" si="22"/>
        <v>10</v>
      </c>
      <c r="M34" s="23">
        <f t="shared" si="23"/>
        <v>58</v>
      </c>
      <c r="N34" s="26"/>
      <c r="O34" s="26"/>
      <c r="P34" s="26"/>
      <c r="Q34" s="26"/>
      <c r="R34" s="26"/>
      <c r="S34" s="26"/>
      <c r="T34" s="26"/>
      <c r="U34" s="26"/>
      <c r="V34" s="43">
        <v>12</v>
      </c>
      <c r="W34" s="43">
        <v>20</v>
      </c>
      <c r="X34" s="44">
        <v>10</v>
      </c>
      <c r="Y34" s="44">
        <v>58</v>
      </c>
      <c r="Z34" s="43"/>
      <c r="AA34" s="43"/>
      <c r="AB34" s="26"/>
      <c r="AC34" s="26"/>
      <c r="AD34" s="26"/>
      <c r="AE34" s="26"/>
      <c r="AF34" s="26"/>
      <c r="AG34" s="26"/>
      <c r="AH34" s="43"/>
      <c r="AI34" s="43"/>
      <c r="AJ34" s="26"/>
      <c r="AK34" s="26"/>
      <c r="AL34" s="26"/>
      <c r="AM34" s="26"/>
      <c r="AN34" s="26"/>
      <c r="AO34" s="26"/>
      <c r="AP34" s="26"/>
      <c r="AQ34" s="26"/>
      <c r="AR34" s="26"/>
      <c r="AS34" s="53"/>
      <c r="AT34" s="58"/>
      <c r="AU34" s="43"/>
      <c r="AV34" s="43">
        <v>4</v>
      </c>
      <c r="AW34" s="43"/>
      <c r="AX34" s="43"/>
      <c r="AY34" s="43"/>
      <c r="AZ34" s="26"/>
      <c r="BA34" s="54"/>
      <c r="BB34" s="55">
        <f t="shared" si="17"/>
        <v>1.68</v>
      </c>
      <c r="BC34" s="26">
        <f t="shared" si="24"/>
        <v>4</v>
      </c>
      <c r="BD34" s="26"/>
      <c r="BE34" s="26"/>
    </row>
    <row r="35" spans="1:57" s="7" customFormat="1" ht="38.25" customHeight="1">
      <c r="A35" s="14" t="s">
        <v>23</v>
      </c>
      <c r="B35" s="60" t="s">
        <v>90</v>
      </c>
      <c r="C35" s="18" t="s">
        <v>198</v>
      </c>
      <c r="D35" s="23">
        <f t="shared" si="18"/>
        <v>135</v>
      </c>
      <c r="E35" s="23">
        <f t="shared" si="19"/>
        <v>54</v>
      </c>
      <c r="F35" s="24">
        <f t="shared" si="20"/>
        <v>24</v>
      </c>
      <c r="G35" s="24">
        <f t="shared" si="21"/>
        <v>20</v>
      </c>
      <c r="H35" s="25"/>
      <c r="I35" s="25">
        <v>20</v>
      </c>
      <c r="J35" s="25"/>
      <c r="K35" s="25"/>
      <c r="L35" s="24">
        <f t="shared" si="22"/>
        <v>10</v>
      </c>
      <c r="M35" s="23">
        <f t="shared" si="23"/>
        <v>81</v>
      </c>
      <c r="N35" s="43"/>
      <c r="O35" s="43"/>
      <c r="P35" s="26"/>
      <c r="Q35" s="26"/>
      <c r="R35" s="43">
        <v>16</v>
      </c>
      <c r="S35" s="43">
        <v>12</v>
      </c>
      <c r="T35" s="44"/>
      <c r="U35" s="44">
        <v>22</v>
      </c>
      <c r="V35" s="43">
        <v>8</v>
      </c>
      <c r="W35" s="43">
        <v>8</v>
      </c>
      <c r="X35" s="26">
        <v>10</v>
      </c>
      <c r="Y35" s="26">
        <v>59</v>
      </c>
      <c r="Z35" s="43"/>
      <c r="AA35" s="43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53"/>
      <c r="AT35" s="58"/>
      <c r="AU35" s="43">
        <v>2</v>
      </c>
      <c r="AV35" s="43">
        <v>3</v>
      </c>
      <c r="AW35" s="26"/>
      <c r="AX35" s="26"/>
      <c r="AY35" s="26"/>
      <c r="AZ35" s="26"/>
      <c r="BA35" s="54"/>
      <c r="BB35" s="55">
        <f t="shared" si="17"/>
        <v>2.16</v>
      </c>
      <c r="BC35" s="26">
        <f t="shared" si="24"/>
        <v>5</v>
      </c>
      <c r="BD35" s="26"/>
      <c r="BE35" s="26"/>
    </row>
    <row r="36" spans="1:57" s="7" customFormat="1" ht="34.5">
      <c r="A36" s="14" t="s">
        <v>24</v>
      </c>
      <c r="B36" s="64" t="s">
        <v>122</v>
      </c>
      <c r="C36" s="18" t="s">
        <v>181</v>
      </c>
      <c r="D36" s="23">
        <f t="shared" si="18"/>
        <v>100</v>
      </c>
      <c r="E36" s="23">
        <f t="shared" si="19"/>
        <v>26</v>
      </c>
      <c r="F36" s="24">
        <f t="shared" si="20"/>
        <v>8</v>
      </c>
      <c r="G36" s="24">
        <f t="shared" si="21"/>
        <v>8</v>
      </c>
      <c r="H36" s="25"/>
      <c r="I36" s="25">
        <v>8</v>
      </c>
      <c r="J36" s="25"/>
      <c r="K36" s="25"/>
      <c r="L36" s="24">
        <f t="shared" si="22"/>
        <v>10</v>
      </c>
      <c r="M36" s="23">
        <f t="shared" si="23"/>
        <v>74</v>
      </c>
      <c r="N36" s="26"/>
      <c r="O36" s="26"/>
      <c r="P36" s="26"/>
      <c r="Q36" s="26"/>
      <c r="R36" s="26"/>
      <c r="S36" s="26"/>
      <c r="T36" s="26"/>
      <c r="U36" s="26"/>
      <c r="V36" s="43"/>
      <c r="W36" s="43"/>
      <c r="X36" s="26"/>
      <c r="Y36" s="26"/>
      <c r="Z36" s="43"/>
      <c r="AA36" s="43"/>
      <c r="AB36" s="26"/>
      <c r="AC36" s="26"/>
      <c r="AD36" s="43"/>
      <c r="AE36" s="43"/>
      <c r="AF36" s="26"/>
      <c r="AG36" s="26"/>
      <c r="AH36" s="26"/>
      <c r="AI36" s="26"/>
      <c r="AJ36" s="26"/>
      <c r="AK36" s="26"/>
      <c r="AL36" s="43">
        <v>8</v>
      </c>
      <c r="AM36" s="43">
        <v>8</v>
      </c>
      <c r="AN36" s="26">
        <v>10</v>
      </c>
      <c r="AO36" s="26">
        <v>74</v>
      </c>
      <c r="AP36" s="26"/>
      <c r="AQ36" s="26"/>
      <c r="AR36" s="26"/>
      <c r="AS36" s="53"/>
      <c r="AT36" s="52"/>
      <c r="AU36" s="43"/>
      <c r="AV36" s="43"/>
      <c r="AW36" s="26"/>
      <c r="AX36" s="43"/>
      <c r="AY36" s="43"/>
      <c r="AZ36" s="43">
        <v>4</v>
      </c>
      <c r="BA36" s="54"/>
      <c r="BB36" s="55">
        <f t="shared" si="17"/>
        <v>1.04</v>
      </c>
      <c r="BC36" s="26">
        <v>4</v>
      </c>
      <c r="BD36" s="26"/>
      <c r="BE36" s="26"/>
    </row>
    <row r="37" spans="1:57" s="7" customFormat="1" ht="35.25" customHeight="1">
      <c r="A37" s="14" t="s">
        <v>25</v>
      </c>
      <c r="B37" s="60" t="s">
        <v>91</v>
      </c>
      <c r="C37" s="18" t="s">
        <v>192</v>
      </c>
      <c r="D37" s="23">
        <f t="shared" si="18"/>
        <v>150</v>
      </c>
      <c r="E37" s="23">
        <f t="shared" si="19"/>
        <v>52</v>
      </c>
      <c r="F37" s="24">
        <f t="shared" si="20"/>
        <v>16</v>
      </c>
      <c r="G37" s="24">
        <f t="shared" si="21"/>
        <v>16</v>
      </c>
      <c r="H37" s="25"/>
      <c r="I37" s="25">
        <v>16</v>
      </c>
      <c r="J37" s="25"/>
      <c r="K37" s="25"/>
      <c r="L37" s="24">
        <f t="shared" si="22"/>
        <v>20</v>
      </c>
      <c r="M37" s="23">
        <f t="shared" si="23"/>
        <v>98</v>
      </c>
      <c r="N37" s="26"/>
      <c r="O37" s="26"/>
      <c r="P37" s="26"/>
      <c r="Q37" s="26"/>
      <c r="R37" s="26"/>
      <c r="S37" s="26"/>
      <c r="T37" s="26"/>
      <c r="U37" s="26"/>
      <c r="V37" s="43"/>
      <c r="W37" s="43"/>
      <c r="X37" s="26"/>
      <c r="Y37" s="26"/>
      <c r="Z37" s="43"/>
      <c r="AA37" s="43"/>
      <c r="AB37" s="26"/>
      <c r="AC37" s="26"/>
      <c r="AD37" s="43">
        <v>16</v>
      </c>
      <c r="AE37" s="43">
        <v>16</v>
      </c>
      <c r="AF37" s="44">
        <v>20</v>
      </c>
      <c r="AG37" s="44">
        <v>98</v>
      </c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53"/>
      <c r="AT37" s="52"/>
      <c r="AU37" s="43"/>
      <c r="AV37" s="43"/>
      <c r="AW37" s="26"/>
      <c r="AX37" s="43">
        <v>6</v>
      </c>
      <c r="AY37" s="43"/>
      <c r="AZ37" s="26"/>
      <c r="BA37" s="54"/>
      <c r="BB37" s="55">
        <f t="shared" si="17"/>
        <v>2.08</v>
      </c>
      <c r="BC37" s="26">
        <f t="shared" si="24"/>
        <v>6</v>
      </c>
      <c r="BD37" s="26"/>
      <c r="BE37" s="26"/>
    </row>
    <row r="38" spans="1:57" s="7" customFormat="1" ht="34.5">
      <c r="A38" s="14" t="s">
        <v>26</v>
      </c>
      <c r="B38" s="45" t="s">
        <v>92</v>
      </c>
      <c r="C38" s="18" t="s">
        <v>191</v>
      </c>
      <c r="D38" s="23">
        <f t="shared" si="18"/>
        <v>50</v>
      </c>
      <c r="E38" s="23">
        <f t="shared" si="19"/>
        <v>29</v>
      </c>
      <c r="F38" s="24">
        <f t="shared" si="20"/>
        <v>12</v>
      </c>
      <c r="G38" s="24">
        <f t="shared" si="21"/>
        <v>12</v>
      </c>
      <c r="H38" s="25"/>
      <c r="I38" s="25">
        <v>12</v>
      </c>
      <c r="J38" s="25"/>
      <c r="K38" s="25"/>
      <c r="L38" s="24">
        <f t="shared" si="22"/>
        <v>5</v>
      </c>
      <c r="M38" s="23">
        <f t="shared" si="23"/>
        <v>21</v>
      </c>
      <c r="N38" s="26"/>
      <c r="O38" s="26"/>
      <c r="P38" s="26"/>
      <c r="Q38" s="26"/>
      <c r="R38" s="43"/>
      <c r="S38" s="43"/>
      <c r="T38" s="26"/>
      <c r="U38" s="26"/>
      <c r="V38" s="26"/>
      <c r="W38" s="26"/>
      <c r="X38" s="26"/>
      <c r="Y38" s="26"/>
      <c r="Z38" s="43">
        <v>12</v>
      </c>
      <c r="AA38" s="43">
        <v>12</v>
      </c>
      <c r="AB38" s="26">
        <v>5</v>
      </c>
      <c r="AC38" s="26">
        <v>21</v>
      </c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53"/>
      <c r="AT38" s="52"/>
      <c r="AU38" s="43"/>
      <c r="AV38" s="26"/>
      <c r="AW38" s="43">
        <v>2</v>
      </c>
      <c r="AX38" s="43"/>
      <c r="AY38" s="43"/>
      <c r="AZ38" s="26"/>
      <c r="BA38" s="54"/>
      <c r="BB38" s="55">
        <f t="shared" si="17"/>
        <v>1.16</v>
      </c>
      <c r="BC38" s="26">
        <f t="shared" si="24"/>
        <v>2</v>
      </c>
      <c r="BD38" s="26"/>
      <c r="BE38" s="26"/>
    </row>
    <row r="39" spans="1:57" s="7" customFormat="1" ht="34.5">
      <c r="A39" s="14" t="s">
        <v>27</v>
      </c>
      <c r="B39" s="45" t="s">
        <v>158</v>
      </c>
      <c r="C39" s="18" t="s">
        <v>189</v>
      </c>
      <c r="D39" s="23">
        <f t="shared" si="18"/>
        <v>50</v>
      </c>
      <c r="E39" s="23">
        <f t="shared" si="19"/>
        <v>25</v>
      </c>
      <c r="F39" s="24">
        <f t="shared" si="20"/>
        <v>12</v>
      </c>
      <c r="G39" s="24">
        <f t="shared" si="21"/>
        <v>8</v>
      </c>
      <c r="H39" s="25"/>
      <c r="I39" s="25">
        <v>8</v>
      </c>
      <c r="J39" s="25"/>
      <c r="K39" s="25"/>
      <c r="L39" s="24">
        <f t="shared" si="22"/>
        <v>5</v>
      </c>
      <c r="M39" s="23">
        <f t="shared" si="23"/>
        <v>25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43"/>
      <c r="AA39" s="43"/>
      <c r="AB39" s="26"/>
      <c r="AC39" s="26"/>
      <c r="AD39" s="43">
        <v>12</v>
      </c>
      <c r="AE39" s="43">
        <v>8</v>
      </c>
      <c r="AF39" s="26">
        <v>5</v>
      </c>
      <c r="AG39" s="26">
        <v>25</v>
      </c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53"/>
      <c r="AT39" s="52"/>
      <c r="AU39" s="43"/>
      <c r="AV39" s="26"/>
      <c r="AW39" s="43"/>
      <c r="AX39" s="43">
        <v>2</v>
      </c>
      <c r="AY39" s="43"/>
      <c r="AZ39" s="26"/>
      <c r="BA39" s="54"/>
      <c r="BB39" s="55">
        <f t="shared" si="17"/>
        <v>1</v>
      </c>
      <c r="BC39" s="26">
        <v>2</v>
      </c>
      <c r="BD39" s="26"/>
      <c r="BE39" s="26"/>
    </row>
    <row r="40" spans="1:57" s="7" customFormat="1" ht="34.5">
      <c r="A40" s="14" t="s">
        <v>28</v>
      </c>
      <c r="B40" s="60" t="s">
        <v>93</v>
      </c>
      <c r="C40" s="18" t="s">
        <v>187</v>
      </c>
      <c r="D40" s="23">
        <f t="shared" si="18"/>
        <v>25</v>
      </c>
      <c r="E40" s="23">
        <f t="shared" si="19"/>
        <v>10</v>
      </c>
      <c r="F40" s="24">
        <f t="shared" si="20"/>
        <v>10</v>
      </c>
      <c r="G40" s="24">
        <f t="shared" si="21"/>
        <v>0</v>
      </c>
      <c r="H40" s="25"/>
      <c r="I40" s="25"/>
      <c r="J40" s="25"/>
      <c r="K40" s="25"/>
      <c r="L40" s="24">
        <f t="shared" si="22"/>
        <v>0</v>
      </c>
      <c r="M40" s="23">
        <f t="shared" si="23"/>
        <v>15</v>
      </c>
      <c r="N40" s="26"/>
      <c r="O40" s="26"/>
      <c r="P40" s="26"/>
      <c r="Q40" s="26"/>
      <c r="R40" s="43">
        <v>10</v>
      </c>
      <c r="S40" s="44"/>
      <c r="T40" s="44">
        <v>0</v>
      </c>
      <c r="U40" s="44">
        <v>15</v>
      </c>
      <c r="V40" s="26"/>
      <c r="W40" s="26"/>
      <c r="X40" s="26"/>
      <c r="Y40" s="26"/>
      <c r="Z40" s="43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53"/>
      <c r="AT40" s="52"/>
      <c r="AU40" s="43">
        <v>1</v>
      </c>
      <c r="AV40" s="26"/>
      <c r="AW40" s="43"/>
      <c r="AX40" s="43"/>
      <c r="AY40" s="43"/>
      <c r="AZ40" s="26"/>
      <c r="BA40" s="54"/>
      <c r="BB40" s="55">
        <v>1</v>
      </c>
      <c r="BC40" s="26">
        <f t="shared" si="24"/>
        <v>1</v>
      </c>
      <c r="BD40" s="26"/>
      <c r="BE40" s="26"/>
    </row>
    <row r="41" spans="1:57" s="7" customFormat="1" ht="34.5">
      <c r="A41" s="14" t="s">
        <v>70</v>
      </c>
      <c r="B41" s="45" t="s">
        <v>94</v>
      </c>
      <c r="C41" s="18" t="s">
        <v>191</v>
      </c>
      <c r="D41" s="23">
        <f t="shared" si="18"/>
        <v>75</v>
      </c>
      <c r="E41" s="23">
        <f t="shared" si="19"/>
        <v>21</v>
      </c>
      <c r="F41" s="24">
        <f t="shared" si="20"/>
        <v>8</v>
      </c>
      <c r="G41" s="24">
        <f t="shared" si="21"/>
        <v>8</v>
      </c>
      <c r="H41" s="25"/>
      <c r="I41" s="25">
        <v>8</v>
      </c>
      <c r="J41" s="25"/>
      <c r="K41" s="25"/>
      <c r="L41" s="24">
        <f t="shared" si="22"/>
        <v>5</v>
      </c>
      <c r="M41" s="23">
        <f t="shared" si="23"/>
        <v>54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43">
        <v>8</v>
      </c>
      <c r="AA41" s="43">
        <v>8</v>
      </c>
      <c r="AB41" s="26">
        <v>5</v>
      </c>
      <c r="AC41" s="26">
        <v>54</v>
      </c>
      <c r="AD41" s="26"/>
      <c r="AE41" s="26"/>
      <c r="AF41" s="26"/>
      <c r="AG41" s="26"/>
      <c r="AH41" s="26"/>
      <c r="AI41" s="26"/>
      <c r="AJ41" s="26"/>
      <c r="AK41" s="26"/>
      <c r="AL41" s="43"/>
      <c r="AM41" s="43"/>
      <c r="AN41" s="26"/>
      <c r="AO41" s="26"/>
      <c r="AP41" s="26"/>
      <c r="AQ41" s="26"/>
      <c r="AR41" s="26"/>
      <c r="AS41" s="53"/>
      <c r="AT41" s="52"/>
      <c r="AU41" s="26"/>
      <c r="AV41" s="26"/>
      <c r="AW41" s="43">
        <v>3</v>
      </c>
      <c r="AX41" s="43"/>
      <c r="AY41" s="43"/>
      <c r="AZ41" s="43"/>
      <c r="BA41" s="54"/>
      <c r="BB41" s="55">
        <f t="shared" si="17"/>
        <v>0.84</v>
      </c>
      <c r="BC41" s="26">
        <f t="shared" si="24"/>
        <v>3</v>
      </c>
      <c r="BD41" s="26"/>
      <c r="BE41" s="26"/>
    </row>
    <row r="42" spans="1:57" s="7" customFormat="1" ht="35.25" customHeight="1">
      <c r="A42" s="14" t="s">
        <v>80</v>
      </c>
      <c r="B42" s="45" t="s">
        <v>95</v>
      </c>
      <c r="C42" s="18" t="s">
        <v>189</v>
      </c>
      <c r="D42" s="23">
        <f t="shared" si="18"/>
        <v>75</v>
      </c>
      <c r="E42" s="23">
        <f t="shared" si="19"/>
        <v>38</v>
      </c>
      <c r="F42" s="24">
        <f t="shared" si="20"/>
        <v>8</v>
      </c>
      <c r="G42" s="24">
        <f t="shared" si="21"/>
        <v>20</v>
      </c>
      <c r="H42" s="25">
        <v>10</v>
      </c>
      <c r="I42" s="25">
        <v>10</v>
      </c>
      <c r="J42" s="25"/>
      <c r="K42" s="25"/>
      <c r="L42" s="24">
        <f t="shared" si="22"/>
        <v>10</v>
      </c>
      <c r="M42" s="23">
        <f t="shared" si="23"/>
        <v>37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43"/>
      <c r="AA42" s="43"/>
      <c r="AB42" s="26"/>
      <c r="AC42" s="26"/>
      <c r="AD42" s="43">
        <v>8</v>
      </c>
      <c r="AE42" s="43">
        <v>20</v>
      </c>
      <c r="AF42" s="26">
        <v>10</v>
      </c>
      <c r="AG42" s="26">
        <v>37</v>
      </c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53"/>
      <c r="AT42" s="52"/>
      <c r="AU42" s="26"/>
      <c r="AV42" s="26"/>
      <c r="AW42" s="43"/>
      <c r="AX42" s="43">
        <v>3</v>
      </c>
      <c r="AY42" s="43"/>
      <c r="AZ42" s="44"/>
      <c r="BA42" s="153"/>
      <c r="BB42" s="151">
        <f t="shared" si="17"/>
        <v>1.52</v>
      </c>
      <c r="BC42" s="44">
        <f t="shared" si="24"/>
        <v>3</v>
      </c>
      <c r="BD42" s="26"/>
      <c r="BE42" s="26"/>
    </row>
    <row r="43" spans="1:57" s="7" customFormat="1" ht="35.25" customHeight="1">
      <c r="A43" s="14" t="s">
        <v>81</v>
      </c>
      <c r="B43" s="45" t="s">
        <v>96</v>
      </c>
      <c r="C43" s="18" t="s">
        <v>193</v>
      </c>
      <c r="D43" s="23">
        <f t="shared" si="18"/>
        <v>125</v>
      </c>
      <c r="E43" s="23">
        <f t="shared" si="19"/>
        <v>47</v>
      </c>
      <c r="F43" s="24">
        <f t="shared" si="20"/>
        <v>16</v>
      </c>
      <c r="G43" s="24">
        <f t="shared" si="21"/>
        <v>16</v>
      </c>
      <c r="H43" s="61">
        <v>8</v>
      </c>
      <c r="I43" s="61">
        <v>8</v>
      </c>
      <c r="J43" s="61"/>
      <c r="K43" s="25"/>
      <c r="L43" s="24">
        <f t="shared" si="22"/>
        <v>15</v>
      </c>
      <c r="M43" s="23">
        <f t="shared" si="23"/>
        <v>78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43"/>
      <c r="AE43" s="43"/>
      <c r="AF43" s="26"/>
      <c r="AG43" s="26"/>
      <c r="AH43" s="43">
        <v>16</v>
      </c>
      <c r="AI43" s="43">
        <v>16</v>
      </c>
      <c r="AJ43" s="26">
        <v>15</v>
      </c>
      <c r="AK43" s="26">
        <v>78</v>
      </c>
      <c r="AL43" s="26"/>
      <c r="AM43" s="26"/>
      <c r="AN43" s="26"/>
      <c r="AO43" s="26"/>
      <c r="AP43" s="26"/>
      <c r="AQ43" s="26"/>
      <c r="AR43" s="26"/>
      <c r="AS43" s="53"/>
      <c r="AT43" s="52"/>
      <c r="AU43" s="26"/>
      <c r="AV43" s="26"/>
      <c r="AW43" s="26"/>
      <c r="AX43" s="43"/>
      <c r="AY43" s="43">
        <v>5</v>
      </c>
      <c r="AZ43" s="26"/>
      <c r="BA43" s="54"/>
      <c r="BB43" s="55">
        <f t="shared" si="17"/>
        <v>1.88</v>
      </c>
      <c r="BC43" s="26">
        <f t="shared" si="24"/>
        <v>5</v>
      </c>
      <c r="BD43" s="26"/>
      <c r="BE43" s="26"/>
    </row>
    <row r="44" spans="1:57" s="7" customFormat="1" ht="35.25" customHeight="1">
      <c r="A44" s="14" t="s">
        <v>82</v>
      </c>
      <c r="B44" s="45" t="s">
        <v>97</v>
      </c>
      <c r="C44" s="18" t="s">
        <v>195</v>
      </c>
      <c r="D44" s="23">
        <f t="shared" si="18"/>
        <v>100</v>
      </c>
      <c r="E44" s="23">
        <f t="shared" si="19"/>
        <v>42</v>
      </c>
      <c r="F44" s="24">
        <f t="shared" si="20"/>
        <v>16</v>
      </c>
      <c r="G44" s="24">
        <f t="shared" si="21"/>
        <v>16</v>
      </c>
      <c r="H44" s="61"/>
      <c r="I44" s="61">
        <v>8</v>
      </c>
      <c r="J44" s="61">
        <v>8</v>
      </c>
      <c r="K44" s="25"/>
      <c r="L44" s="24">
        <f t="shared" si="22"/>
        <v>10</v>
      </c>
      <c r="M44" s="23">
        <f t="shared" si="23"/>
        <v>58</v>
      </c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43"/>
      <c r="AI44" s="43"/>
      <c r="AJ44" s="26"/>
      <c r="AK44" s="26"/>
      <c r="AL44" s="43">
        <v>16</v>
      </c>
      <c r="AM44" s="43">
        <v>16</v>
      </c>
      <c r="AN44" s="44">
        <v>10</v>
      </c>
      <c r="AO44" s="44">
        <v>58</v>
      </c>
      <c r="AP44" s="26"/>
      <c r="AQ44" s="26"/>
      <c r="AR44" s="26"/>
      <c r="AS44" s="53"/>
      <c r="AT44" s="52"/>
      <c r="AU44" s="26"/>
      <c r="AV44" s="26"/>
      <c r="AW44" s="26"/>
      <c r="AX44" s="26"/>
      <c r="AY44" s="26"/>
      <c r="AZ44" s="43">
        <v>4</v>
      </c>
      <c r="BA44" s="54"/>
      <c r="BB44" s="55">
        <f t="shared" si="17"/>
        <v>1.68</v>
      </c>
      <c r="BC44" s="26">
        <f t="shared" si="24"/>
        <v>4</v>
      </c>
      <c r="BD44" s="26"/>
      <c r="BE44" s="26"/>
    </row>
    <row r="45" spans="1:57" s="7" customFormat="1" ht="34.5">
      <c r="A45" s="14" t="s">
        <v>83</v>
      </c>
      <c r="B45" s="48" t="s">
        <v>110</v>
      </c>
      <c r="C45" s="18" t="s">
        <v>227</v>
      </c>
      <c r="D45" s="23">
        <f t="shared" si="18"/>
        <v>25</v>
      </c>
      <c r="E45" s="23">
        <f t="shared" si="19"/>
        <v>10</v>
      </c>
      <c r="F45" s="24">
        <f t="shared" si="20"/>
        <v>10</v>
      </c>
      <c r="G45" s="24">
        <f t="shared" si="21"/>
        <v>0</v>
      </c>
      <c r="H45" s="25"/>
      <c r="I45" s="25"/>
      <c r="J45" s="25"/>
      <c r="K45" s="25"/>
      <c r="L45" s="24">
        <f t="shared" si="22"/>
        <v>0</v>
      </c>
      <c r="M45" s="23">
        <f t="shared" si="23"/>
        <v>15</v>
      </c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43">
        <v>10</v>
      </c>
      <c r="AI45" s="43"/>
      <c r="AJ45" s="26">
        <v>0</v>
      </c>
      <c r="AK45" s="26">
        <v>15</v>
      </c>
      <c r="AL45" s="26"/>
      <c r="AM45" s="26"/>
      <c r="AN45" s="26"/>
      <c r="AO45" s="26"/>
      <c r="AP45" s="26"/>
      <c r="AQ45" s="26"/>
      <c r="AR45" s="26"/>
      <c r="AS45" s="53"/>
      <c r="AT45" s="52"/>
      <c r="AU45" s="26"/>
      <c r="AV45" s="26"/>
      <c r="AW45" s="26"/>
      <c r="AX45" s="26"/>
      <c r="AY45" s="43">
        <v>1</v>
      </c>
      <c r="AZ45" s="43"/>
      <c r="BA45" s="54"/>
      <c r="BB45" s="55">
        <v>1</v>
      </c>
      <c r="BC45" s="26">
        <f t="shared" si="24"/>
        <v>1</v>
      </c>
      <c r="BD45" s="26"/>
      <c r="BE45" s="26"/>
    </row>
    <row r="46" spans="1:57" s="7" customFormat="1" ht="34.5">
      <c r="A46" s="14" t="s">
        <v>84</v>
      </c>
      <c r="B46" s="45" t="s">
        <v>98</v>
      </c>
      <c r="C46" s="18" t="s">
        <v>189</v>
      </c>
      <c r="D46" s="23">
        <f t="shared" si="18"/>
        <v>25</v>
      </c>
      <c r="E46" s="23">
        <f t="shared" si="19"/>
        <v>12</v>
      </c>
      <c r="F46" s="24">
        <f t="shared" si="20"/>
        <v>10</v>
      </c>
      <c r="G46" s="24">
        <f t="shared" si="21"/>
        <v>0</v>
      </c>
      <c r="H46" s="25"/>
      <c r="I46" s="25"/>
      <c r="J46" s="25"/>
      <c r="K46" s="25"/>
      <c r="L46" s="24">
        <f t="shared" si="22"/>
        <v>2</v>
      </c>
      <c r="M46" s="23">
        <f t="shared" si="23"/>
        <v>13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43"/>
      <c r="AA46" s="26"/>
      <c r="AB46" s="26"/>
      <c r="AC46" s="26"/>
      <c r="AD46" s="43">
        <v>10</v>
      </c>
      <c r="AE46" s="44"/>
      <c r="AF46" s="44">
        <v>2</v>
      </c>
      <c r="AG46" s="44">
        <v>13</v>
      </c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53"/>
      <c r="AT46" s="52"/>
      <c r="AU46" s="26"/>
      <c r="AV46" s="26"/>
      <c r="AW46" s="43"/>
      <c r="AX46" s="43">
        <v>1</v>
      </c>
      <c r="AY46" s="26"/>
      <c r="AZ46" s="26"/>
      <c r="BA46" s="54"/>
      <c r="BB46" s="55">
        <v>1</v>
      </c>
      <c r="BC46" s="26">
        <v>1</v>
      </c>
      <c r="BD46" s="26"/>
      <c r="BE46" s="26"/>
    </row>
    <row r="47" spans="1:57" s="7" customFormat="1" ht="46.5" customHeight="1">
      <c r="A47" s="14" t="s">
        <v>216</v>
      </c>
      <c r="B47" s="45" t="s">
        <v>217</v>
      </c>
      <c r="C47" s="18" t="s">
        <v>220</v>
      </c>
      <c r="D47" s="23">
        <f t="shared" si="18"/>
        <v>100</v>
      </c>
      <c r="E47" s="23">
        <f t="shared" si="19"/>
        <v>40</v>
      </c>
      <c r="F47" s="24">
        <f t="shared" si="20"/>
        <v>0</v>
      </c>
      <c r="G47" s="24">
        <f t="shared" si="21"/>
        <v>30</v>
      </c>
      <c r="H47" s="25"/>
      <c r="I47" s="25">
        <v>30</v>
      </c>
      <c r="J47" s="25"/>
      <c r="K47" s="25"/>
      <c r="L47" s="24">
        <f t="shared" si="22"/>
        <v>10</v>
      </c>
      <c r="M47" s="23">
        <f t="shared" si="23"/>
        <v>60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43"/>
      <c r="AA47" s="26"/>
      <c r="AB47" s="26"/>
      <c r="AC47" s="26"/>
      <c r="AD47" s="59"/>
      <c r="AE47" s="43">
        <v>15</v>
      </c>
      <c r="AF47" s="44">
        <v>5</v>
      </c>
      <c r="AG47" s="153">
        <v>30</v>
      </c>
      <c r="AH47" s="59"/>
      <c r="AI47" s="43">
        <v>15</v>
      </c>
      <c r="AJ47" s="44">
        <v>5</v>
      </c>
      <c r="AK47" s="153">
        <v>30</v>
      </c>
      <c r="AL47" s="26"/>
      <c r="AM47" s="26"/>
      <c r="AN47" s="26"/>
      <c r="AO47" s="26"/>
      <c r="AP47" s="26"/>
      <c r="AQ47" s="26"/>
      <c r="AR47" s="26"/>
      <c r="AS47" s="53"/>
      <c r="AT47" s="52"/>
      <c r="AU47" s="26"/>
      <c r="AV47" s="26"/>
      <c r="AW47" s="43"/>
      <c r="AX47" s="43">
        <v>2</v>
      </c>
      <c r="AY47" s="44">
        <v>2</v>
      </c>
      <c r="AZ47" s="44"/>
      <c r="BA47" s="153"/>
      <c r="BB47" s="151">
        <v>2</v>
      </c>
      <c r="BC47" s="44">
        <v>4</v>
      </c>
      <c r="BD47" s="44"/>
      <c r="BE47" s="26"/>
    </row>
    <row r="48" spans="1:57" s="7" customFormat="1" ht="60" customHeight="1">
      <c r="A48" s="29" t="s">
        <v>85</v>
      </c>
      <c r="B48" s="41" t="s">
        <v>86</v>
      </c>
      <c r="C48" s="30"/>
      <c r="D48" s="31">
        <f>SUM(D49:D58)</f>
        <v>700</v>
      </c>
      <c r="E48" s="31">
        <f aca="true" t="shared" si="25" ref="E48:BE48">SUM(E49:E58)</f>
        <v>256</v>
      </c>
      <c r="F48" s="31">
        <f t="shared" si="25"/>
        <v>94</v>
      </c>
      <c r="G48" s="31">
        <f t="shared" si="25"/>
        <v>82</v>
      </c>
      <c r="H48" s="31">
        <f t="shared" si="25"/>
        <v>8</v>
      </c>
      <c r="I48" s="31">
        <f t="shared" si="25"/>
        <v>32</v>
      </c>
      <c r="J48" s="31">
        <f t="shared" si="25"/>
        <v>42</v>
      </c>
      <c r="K48" s="31">
        <f t="shared" si="25"/>
        <v>0</v>
      </c>
      <c r="L48" s="31">
        <f t="shared" si="25"/>
        <v>80</v>
      </c>
      <c r="M48" s="31">
        <f t="shared" si="25"/>
        <v>444</v>
      </c>
      <c r="N48" s="31">
        <f t="shared" si="25"/>
        <v>0</v>
      </c>
      <c r="O48" s="31">
        <f t="shared" si="25"/>
        <v>0</v>
      </c>
      <c r="P48" s="31">
        <f t="shared" si="25"/>
        <v>0</v>
      </c>
      <c r="Q48" s="31">
        <f t="shared" si="25"/>
        <v>0</v>
      </c>
      <c r="R48" s="31">
        <f t="shared" si="25"/>
        <v>0</v>
      </c>
      <c r="S48" s="31">
        <f t="shared" si="25"/>
        <v>0</v>
      </c>
      <c r="T48" s="31">
        <f t="shared" si="25"/>
        <v>0</v>
      </c>
      <c r="U48" s="31">
        <f t="shared" si="25"/>
        <v>0</v>
      </c>
      <c r="V48" s="31">
        <f t="shared" si="25"/>
        <v>8</v>
      </c>
      <c r="W48" s="31">
        <f t="shared" si="25"/>
        <v>16</v>
      </c>
      <c r="X48" s="31">
        <f t="shared" si="25"/>
        <v>10</v>
      </c>
      <c r="Y48" s="31">
        <f t="shared" si="25"/>
        <v>41</v>
      </c>
      <c r="Z48" s="31">
        <f t="shared" si="25"/>
        <v>30</v>
      </c>
      <c r="AA48" s="31">
        <f t="shared" si="25"/>
        <v>8</v>
      </c>
      <c r="AB48" s="31">
        <f t="shared" si="25"/>
        <v>5</v>
      </c>
      <c r="AC48" s="31">
        <f t="shared" si="25"/>
        <v>82</v>
      </c>
      <c r="AD48" s="31">
        <f t="shared" si="25"/>
        <v>8</v>
      </c>
      <c r="AE48" s="31">
        <f t="shared" si="25"/>
        <v>18</v>
      </c>
      <c r="AF48" s="31">
        <f t="shared" si="25"/>
        <v>10</v>
      </c>
      <c r="AG48" s="31">
        <f t="shared" si="25"/>
        <v>39</v>
      </c>
      <c r="AH48" s="31">
        <f t="shared" si="25"/>
        <v>16</v>
      </c>
      <c r="AI48" s="31">
        <f t="shared" si="25"/>
        <v>16</v>
      </c>
      <c r="AJ48" s="31">
        <f t="shared" si="25"/>
        <v>25</v>
      </c>
      <c r="AK48" s="31">
        <f t="shared" si="25"/>
        <v>93</v>
      </c>
      <c r="AL48" s="31">
        <f t="shared" si="25"/>
        <v>24</v>
      </c>
      <c r="AM48" s="31">
        <f t="shared" si="25"/>
        <v>16</v>
      </c>
      <c r="AN48" s="31">
        <f t="shared" si="25"/>
        <v>20</v>
      </c>
      <c r="AO48" s="31">
        <f t="shared" si="25"/>
        <v>115</v>
      </c>
      <c r="AP48" s="31">
        <f t="shared" si="25"/>
        <v>8</v>
      </c>
      <c r="AQ48" s="31">
        <f t="shared" si="25"/>
        <v>8</v>
      </c>
      <c r="AR48" s="31">
        <f t="shared" si="25"/>
        <v>10</v>
      </c>
      <c r="AS48" s="31">
        <f t="shared" si="25"/>
        <v>74</v>
      </c>
      <c r="AT48" s="31">
        <f t="shared" si="25"/>
        <v>0</v>
      </c>
      <c r="AU48" s="31">
        <f t="shared" si="25"/>
        <v>0</v>
      </c>
      <c r="AV48" s="31">
        <f t="shared" si="25"/>
        <v>3</v>
      </c>
      <c r="AW48" s="31">
        <f t="shared" si="25"/>
        <v>5</v>
      </c>
      <c r="AX48" s="31">
        <f t="shared" si="25"/>
        <v>3</v>
      </c>
      <c r="AY48" s="31">
        <f t="shared" si="25"/>
        <v>6</v>
      </c>
      <c r="AZ48" s="31">
        <f t="shared" si="25"/>
        <v>7</v>
      </c>
      <c r="BA48" s="31">
        <f t="shared" si="25"/>
        <v>4</v>
      </c>
      <c r="BB48" s="31">
        <f t="shared" si="25"/>
        <v>10.24</v>
      </c>
      <c r="BC48" s="31">
        <f t="shared" si="25"/>
        <v>28</v>
      </c>
      <c r="BD48" s="31">
        <f t="shared" si="25"/>
        <v>0</v>
      </c>
      <c r="BE48" s="31">
        <f t="shared" si="25"/>
        <v>0</v>
      </c>
    </row>
    <row r="49" spans="1:57" s="7" customFormat="1" ht="33" customHeight="1">
      <c r="A49" s="14" t="s">
        <v>10</v>
      </c>
      <c r="B49" s="64" t="s">
        <v>150</v>
      </c>
      <c r="C49" s="18" t="s">
        <v>186</v>
      </c>
      <c r="D49" s="23">
        <f aca="true" t="shared" si="26" ref="D49:D58">SUM(E49,M49)</f>
        <v>75</v>
      </c>
      <c r="E49" s="23">
        <f aca="true" t="shared" si="27" ref="E49:E58">SUM(F49:G49,L49)</f>
        <v>21</v>
      </c>
      <c r="F49" s="24">
        <f aca="true" t="shared" si="28" ref="F49:F58">SUM(N49,R49,V49,Z49,AD49,AH49,AL49,AP49)</f>
        <v>8</v>
      </c>
      <c r="G49" s="24">
        <f aca="true" t="shared" si="29" ref="G49:G58">SUM(O49,S49,W49,AA49,AE49,AI49,AM49,AQ49)</f>
        <v>8</v>
      </c>
      <c r="H49" s="25"/>
      <c r="I49" s="25"/>
      <c r="J49" s="25">
        <v>8</v>
      </c>
      <c r="K49" s="25"/>
      <c r="L49" s="24">
        <f>SUM(P49,T49,X49,AB49,AF49,AJ49,AN49,AR49)</f>
        <v>5</v>
      </c>
      <c r="M49" s="23">
        <f>SUM(Q49,U49,Y49,AC49,AG49,AK49,AO49,AS49)</f>
        <v>54</v>
      </c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43">
        <v>8</v>
      </c>
      <c r="AA49" s="43">
        <v>8</v>
      </c>
      <c r="AB49" s="26">
        <v>5</v>
      </c>
      <c r="AC49" s="26">
        <v>54</v>
      </c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53"/>
      <c r="AT49" s="52"/>
      <c r="AU49" s="26"/>
      <c r="AV49" s="26"/>
      <c r="AW49" s="43">
        <v>3</v>
      </c>
      <c r="AX49" s="26"/>
      <c r="AY49" s="43"/>
      <c r="AZ49" s="43"/>
      <c r="BA49" s="94"/>
      <c r="BB49" s="55">
        <f aca="true" t="shared" si="30" ref="BB49:BB58">SUM(E49)/25</f>
        <v>0.84</v>
      </c>
      <c r="BC49" s="26">
        <f aca="true" t="shared" si="31" ref="BC49:BC57">SUM(AT49:BA49)</f>
        <v>3</v>
      </c>
      <c r="BD49" s="26"/>
      <c r="BE49" s="26"/>
    </row>
    <row r="50" spans="1:57" s="7" customFormat="1" ht="34.5">
      <c r="A50" s="14" t="s">
        <v>9</v>
      </c>
      <c r="B50" s="64" t="s">
        <v>151</v>
      </c>
      <c r="C50" s="18" t="s">
        <v>189</v>
      </c>
      <c r="D50" s="23">
        <f t="shared" si="26"/>
        <v>50</v>
      </c>
      <c r="E50" s="23">
        <f t="shared" si="27"/>
        <v>21</v>
      </c>
      <c r="F50" s="24">
        <f t="shared" si="28"/>
        <v>8</v>
      </c>
      <c r="G50" s="24">
        <f t="shared" si="29"/>
        <v>8</v>
      </c>
      <c r="H50" s="25"/>
      <c r="I50" s="25">
        <v>8</v>
      </c>
      <c r="J50" s="25"/>
      <c r="K50" s="25"/>
      <c r="L50" s="24">
        <f aca="true" t="shared" si="32" ref="L50:L58">SUM(P50,T50,X50,AB50,AF50,AJ50,AN50,AR50)</f>
        <v>5</v>
      </c>
      <c r="M50" s="23">
        <f aca="true" t="shared" si="33" ref="M50:M58">SUM(Q50,U50,Y50,AC50,AG50,AK50,AO50,AS50)</f>
        <v>29</v>
      </c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43"/>
      <c r="AA50" s="43"/>
      <c r="AB50" s="26"/>
      <c r="AC50" s="26"/>
      <c r="AD50" s="43">
        <v>8</v>
      </c>
      <c r="AE50" s="43">
        <v>8</v>
      </c>
      <c r="AF50" s="26">
        <v>5</v>
      </c>
      <c r="AG50" s="26">
        <v>29</v>
      </c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53"/>
      <c r="AT50" s="52"/>
      <c r="AU50" s="26"/>
      <c r="AV50" s="26"/>
      <c r="AW50" s="43"/>
      <c r="AX50" s="43">
        <v>2</v>
      </c>
      <c r="AY50" s="43"/>
      <c r="AZ50" s="43"/>
      <c r="BA50" s="94"/>
      <c r="BB50" s="55">
        <f t="shared" si="30"/>
        <v>0.84</v>
      </c>
      <c r="BC50" s="26">
        <v>2</v>
      </c>
      <c r="BD50" s="26"/>
      <c r="BE50" s="26"/>
    </row>
    <row r="51" spans="1:57" s="7" customFormat="1" ht="33" customHeight="1">
      <c r="A51" s="14" t="s">
        <v>8</v>
      </c>
      <c r="B51" s="64" t="s">
        <v>111</v>
      </c>
      <c r="C51" s="18" t="s">
        <v>191</v>
      </c>
      <c r="D51" s="23">
        <f t="shared" si="26"/>
        <v>25</v>
      </c>
      <c r="E51" s="23">
        <f t="shared" si="27"/>
        <v>12</v>
      </c>
      <c r="F51" s="24">
        <f t="shared" si="28"/>
        <v>12</v>
      </c>
      <c r="G51" s="24">
        <f t="shared" si="29"/>
        <v>0</v>
      </c>
      <c r="H51" s="25"/>
      <c r="I51" s="25"/>
      <c r="J51" s="25"/>
      <c r="K51" s="25"/>
      <c r="L51" s="24">
        <f t="shared" si="32"/>
        <v>0</v>
      </c>
      <c r="M51" s="23">
        <f t="shared" si="33"/>
        <v>13</v>
      </c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43">
        <v>12</v>
      </c>
      <c r="AA51" s="43"/>
      <c r="AB51" s="44">
        <v>0</v>
      </c>
      <c r="AC51" s="44">
        <v>13</v>
      </c>
      <c r="AD51" s="43"/>
      <c r="AE51" s="43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53"/>
      <c r="AT51" s="52"/>
      <c r="AU51" s="26"/>
      <c r="AV51" s="26"/>
      <c r="AW51" s="43">
        <v>1</v>
      </c>
      <c r="AX51" s="43"/>
      <c r="AY51" s="43"/>
      <c r="AZ51" s="43"/>
      <c r="BA51" s="94"/>
      <c r="BB51" s="55">
        <f t="shared" si="30"/>
        <v>0.48</v>
      </c>
      <c r="BC51" s="26">
        <f t="shared" si="31"/>
        <v>1</v>
      </c>
      <c r="BD51" s="26"/>
      <c r="BE51" s="26"/>
    </row>
    <row r="52" spans="1:57" s="7" customFormat="1" ht="34.5">
      <c r="A52" s="14" t="s">
        <v>7</v>
      </c>
      <c r="B52" s="60" t="s">
        <v>99</v>
      </c>
      <c r="C52" s="150" t="s">
        <v>202</v>
      </c>
      <c r="D52" s="23">
        <f t="shared" si="26"/>
        <v>50</v>
      </c>
      <c r="E52" s="23">
        <f t="shared" si="27"/>
        <v>26</v>
      </c>
      <c r="F52" s="24">
        <f t="shared" si="28"/>
        <v>8</v>
      </c>
      <c r="G52" s="57">
        <f t="shared" si="29"/>
        <v>8</v>
      </c>
      <c r="H52" s="25">
        <v>8</v>
      </c>
      <c r="I52" s="25"/>
      <c r="J52" s="25"/>
      <c r="K52" s="25"/>
      <c r="L52" s="24">
        <f t="shared" si="32"/>
        <v>10</v>
      </c>
      <c r="M52" s="23">
        <f t="shared" si="33"/>
        <v>24</v>
      </c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43"/>
      <c r="AA52" s="43"/>
      <c r="AB52" s="26"/>
      <c r="AC52" s="26"/>
      <c r="AD52" s="43"/>
      <c r="AE52" s="43"/>
      <c r="AF52" s="26"/>
      <c r="AG52" s="26"/>
      <c r="AH52" s="43">
        <v>8</v>
      </c>
      <c r="AI52" s="43">
        <v>8</v>
      </c>
      <c r="AJ52" s="26">
        <v>10</v>
      </c>
      <c r="AK52" s="26">
        <v>24</v>
      </c>
      <c r="AL52" s="26"/>
      <c r="AM52" s="26"/>
      <c r="AN52" s="26"/>
      <c r="AO52" s="26"/>
      <c r="AP52" s="26"/>
      <c r="AQ52" s="26"/>
      <c r="AR52" s="26"/>
      <c r="AS52" s="53"/>
      <c r="AT52" s="52"/>
      <c r="AU52" s="26"/>
      <c r="AV52" s="26"/>
      <c r="AW52" s="43"/>
      <c r="AX52" s="26"/>
      <c r="AY52" s="43">
        <v>2</v>
      </c>
      <c r="AZ52" s="43"/>
      <c r="BA52" s="94"/>
      <c r="BB52" s="55">
        <f t="shared" si="30"/>
        <v>1.04</v>
      </c>
      <c r="BC52" s="26">
        <v>2</v>
      </c>
      <c r="BD52" s="26"/>
      <c r="BE52" s="26"/>
    </row>
    <row r="53" spans="1:57" s="7" customFormat="1" ht="35.25" customHeight="1">
      <c r="A53" s="14" t="s">
        <v>6</v>
      </c>
      <c r="B53" s="64" t="s">
        <v>112</v>
      </c>
      <c r="C53" s="18" t="s">
        <v>195</v>
      </c>
      <c r="D53" s="23">
        <f t="shared" si="26"/>
        <v>100</v>
      </c>
      <c r="E53" s="23">
        <f t="shared" si="27"/>
        <v>26</v>
      </c>
      <c r="F53" s="24">
        <f t="shared" si="28"/>
        <v>8</v>
      </c>
      <c r="G53" s="24">
        <f t="shared" si="29"/>
        <v>8</v>
      </c>
      <c r="H53" s="25"/>
      <c r="I53" s="25"/>
      <c r="J53" s="25">
        <v>8</v>
      </c>
      <c r="K53" s="25"/>
      <c r="L53" s="24">
        <f t="shared" si="32"/>
        <v>10</v>
      </c>
      <c r="M53" s="23">
        <f t="shared" si="33"/>
        <v>74</v>
      </c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43"/>
      <c r="AA53" s="43"/>
      <c r="AB53" s="26"/>
      <c r="AC53" s="26"/>
      <c r="AD53" s="43"/>
      <c r="AE53" s="43"/>
      <c r="AF53" s="26"/>
      <c r="AG53" s="26"/>
      <c r="AH53" s="26"/>
      <c r="AI53" s="26"/>
      <c r="AJ53" s="26"/>
      <c r="AK53" s="26"/>
      <c r="AL53" s="43">
        <v>8</v>
      </c>
      <c r="AM53" s="43">
        <v>8</v>
      </c>
      <c r="AN53" s="44">
        <v>10</v>
      </c>
      <c r="AO53" s="44">
        <v>74</v>
      </c>
      <c r="AP53" s="26"/>
      <c r="AQ53" s="26"/>
      <c r="AR53" s="26"/>
      <c r="AS53" s="53"/>
      <c r="AT53" s="52"/>
      <c r="AU53" s="26"/>
      <c r="AV53" s="26"/>
      <c r="AW53" s="43"/>
      <c r="AX53" s="43"/>
      <c r="AY53" s="43"/>
      <c r="AZ53" s="43">
        <v>4</v>
      </c>
      <c r="BA53" s="94"/>
      <c r="BB53" s="55">
        <f t="shared" si="30"/>
        <v>1.04</v>
      </c>
      <c r="BC53" s="26">
        <v>4</v>
      </c>
      <c r="BD53" s="26"/>
      <c r="BE53" s="26"/>
    </row>
    <row r="54" spans="1:57" s="7" customFormat="1" ht="34.5">
      <c r="A54" s="14" t="s">
        <v>5</v>
      </c>
      <c r="B54" s="64" t="s">
        <v>113</v>
      </c>
      <c r="C54" s="18" t="s">
        <v>197</v>
      </c>
      <c r="D54" s="23">
        <f t="shared" si="26"/>
        <v>100</v>
      </c>
      <c r="E54" s="23">
        <f t="shared" si="27"/>
        <v>26</v>
      </c>
      <c r="F54" s="24">
        <f t="shared" si="28"/>
        <v>8</v>
      </c>
      <c r="G54" s="24">
        <f t="shared" si="29"/>
        <v>8</v>
      </c>
      <c r="H54" s="25"/>
      <c r="I54" s="25"/>
      <c r="J54" s="25">
        <v>8</v>
      </c>
      <c r="K54" s="25"/>
      <c r="L54" s="24">
        <f t="shared" si="32"/>
        <v>10</v>
      </c>
      <c r="M54" s="23">
        <f t="shared" si="33"/>
        <v>74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43"/>
      <c r="AA54" s="43"/>
      <c r="AB54" s="26"/>
      <c r="AC54" s="26"/>
      <c r="AD54" s="43"/>
      <c r="AE54" s="43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43">
        <v>8</v>
      </c>
      <c r="AQ54" s="43">
        <v>8</v>
      </c>
      <c r="AR54" s="26">
        <v>10</v>
      </c>
      <c r="AS54" s="53">
        <v>74</v>
      </c>
      <c r="AT54" s="52"/>
      <c r="AU54" s="26"/>
      <c r="AV54" s="26"/>
      <c r="AW54" s="43"/>
      <c r="AX54" s="43"/>
      <c r="AY54" s="43"/>
      <c r="AZ54" s="43"/>
      <c r="BA54" s="94">
        <v>4</v>
      </c>
      <c r="BB54" s="55">
        <f t="shared" si="30"/>
        <v>1.04</v>
      </c>
      <c r="BC54" s="26">
        <v>4</v>
      </c>
      <c r="BD54" s="26"/>
      <c r="BE54" s="26"/>
    </row>
    <row r="55" spans="1:57" s="7" customFormat="1" ht="35.25" customHeight="1">
      <c r="A55" s="14" t="s">
        <v>20</v>
      </c>
      <c r="B55" s="64" t="s">
        <v>114</v>
      </c>
      <c r="C55" s="18" t="s">
        <v>195</v>
      </c>
      <c r="D55" s="23">
        <f t="shared" si="26"/>
        <v>75</v>
      </c>
      <c r="E55" s="23">
        <f t="shared" si="27"/>
        <v>34</v>
      </c>
      <c r="F55" s="24">
        <f t="shared" si="28"/>
        <v>16</v>
      </c>
      <c r="G55" s="24">
        <f t="shared" si="29"/>
        <v>8</v>
      </c>
      <c r="H55" s="25"/>
      <c r="I55" s="25"/>
      <c r="J55" s="25">
        <v>8</v>
      </c>
      <c r="K55" s="25"/>
      <c r="L55" s="24">
        <f t="shared" si="32"/>
        <v>10</v>
      </c>
      <c r="M55" s="23">
        <f t="shared" si="33"/>
        <v>41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43"/>
      <c r="AA55" s="43"/>
      <c r="AB55" s="26"/>
      <c r="AC55" s="26"/>
      <c r="AD55" s="43"/>
      <c r="AE55" s="43"/>
      <c r="AF55" s="26"/>
      <c r="AG55" s="26"/>
      <c r="AH55" s="43"/>
      <c r="AI55" s="43"/>
      <c r="AJ55" s="26"/>
      <c r="AK55" s="26"/>
      <c r="AL55" s="43">
        <v>16</v>
      </c>
      <c r="AM55" s="43">
        <v>8</v>
      </c>
      <c r="AN55" s="44">
        <v>10</v>
      </c>
      <c r="AO55" s="44">
        <v>41</v>
      </c>
      <c r="AP55" s="43"/>
      <c r="AQ55" s="43"/>
      <c r="AR55" s="26"/>
      <c r="AS55" s="53"/>
      <c r="AT55" s="52"/>
      <c r="AU55" s="26"/>
      <c r="AV55" s="26"/>
      <c r="AW55" s="43"/>
      <c r="AX55" s="26"/>
      <c r="AY55" s="43"/>
      <c r="AZ55" s="43">
        <v>3</v>
      </c>
      <c r="BA55" s="94"/>
      <c r="BB55" s="151">
        <f t="shared" si="30"/>
        <v>1.36</v>
      </c>
      <c r="BC55" s="44">
        <v>3</v>
      </c>
      <c r="BD55" s="26"/>
      <c r="BE55" s="26"/>
    </row>
    <row r="56" spans="1:57" s="7" customFormat="1" ht="34.5">
      <c r="A56" s="14" t="s">
        <v>21</v>
      </c>
      <c r="B56" s="65" t="s">
        <v>152</v>
      </c>
      <c r="C56" s="150" t="s">
        <v>202</v>
      </c>
      <c r="D56" s="23">
        <f t="shared" si="26"/>
        <v>100</v>
      </c>
      <c r="E56" s="23">
        <f t="shared" si="27"/>
        <v>31</v>
      </c>
      <c r="F56" s="24">
        <f t="shared" si="28"/>
        <v>8</v>
      </c>
      <c r="G56" s="24">
        <f t="shared" si="29"/>
        <v>8</v>
      </c>
      <c r="H56" s="25"/>
      <c r="I56" s="25">
        <v>8</v>
      </c>
      <c r="J56" s="25"/>
      <c r="K56" s="25"/>
      <c r="L56" s="24">
        <f t="shared" si="32"/>
        <v>15</v>
      </c>
      <c r="M56" s="23">
        <f t="shared" si="33"/>
        <v>69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43"/>
      <c r="AA56" s="43"/>
      <c r="AB56" s="26"/>
      <c r="AC56" s="26"/>
      <c r="AD56" s="43"/>
      <c r="AE56" s="43"/>
      <c r="AF56" s="26"/>
      <c r="AG56" s="26"/>
      <c r="AH56" s="43">
        <v>8</v>
      </c>
      <c r="AI56" s="43">
        <v>8</v>
      </c>
      <c r="AJ56" s="26">
        <v>15</v>
      </c>
      <c r="AK56" s="26">
        <v>69</v>
      </c>
      <c r="AL56" s="26"/>
      <c r="AM56" s="26"/>
      <c r="AN56" s="26"/>
      <c r="AO56" s="26"/>
      <c r="AP56" s="43"/>
      <c r="AQ56" s="43"/>
      <c r="AR56" s="26"/>
      <c r="AS56" s="53"/>
      <c r="AT56" s="52"/>
      <c r="AU56" s="26"/>
      <c r="AV56" s="26"/>
      <c r="AW56" s="43"/>
      <c r="AX56" s="43"/>
      <c r="AY56" s="43">
        <v>4</v>
      </c>
      <c r="AZ56" s="43"/>
      <c r="BA56" s="94"/>
      <c r="BB56" s="55">
        <f t="shared" si="30"/>
        <v>1.24</v>
      </c>
      <c r="BC56" s="26">
        <f t="shared" si="31"/>
        <v>4</v>
      </c>
      <c r="BD56" s="26"/>
      <c r="BE56" s="26"/>
    </row>
    <row r="57" spans="1:57" s="7" customFormat="1" ht="35.25" customHeight="1">
      <c r="A57" s="14" t="s">
        <v>22</v>
      </c>
      <c r="B57" s="64" t="s">
        <v>153</v>
      </c>
      <c r="C57" s="18" t="s">
        <v>184</v>
      </c>
      <c r="D57" s="23">
        <f t="shared" si="26"/>
        <v>75</v>
      </c>
      <c r="E57" s="23">
        <f t="shared" si="27"/>
        <v>34</v>
      </c>
      <c r="F57" s="24">
        <f t="shared" si="28"/>
        <v>8</v>
      </c>
      <c r="G57" s="24">
        <f t="shared" si="29"/>
        <v>16</v>
      </c>
      <c r="H57" s="25"/>
      <c r="I57" s="25">
        <v>16</v>
      </c>
      <c r="J57" s="25"/>
      <c r="K57" s="25"/>
      <c r="L57" s="24">
        <f t="shared" si="32"/>
        <v>10</v>
      </c>
      <c r="M57" s="23">
        <f t="shared" si="33"/>
        <v>41</v>
      </c>
      <c r="N57" s="26"/>
      <c r="O57" s="26"/>
      <c r="P57" s="26"/>
      <c r="Q57" s="26"/>
      <c r="R57" s="26"/>
      <c r="S57" s="26"/>
      <c r="T57" s="26"/>
      <c r="U57" s="26"/>
      <c r="V57" s="43">
        <v>8</v>
      </c>
      <c r="W57" s="43">
        <v>16</v>
      </c>
      <c r="X57" s="26">
        <v>10</v>
      </c>
      <c r="Y57" s="26">
        <v>41</v>
      </c>
      <c r="Z57" s="43"/>
      <c r="AA57" s="43"/>
      <c r="AB57" s="26"/>
      <c r="AC57" s="26"/>
      <c r="AD57" s="43"/>
      <c r="AE57" s="43"/>
      <c r="AF57" s="26"/>
      <c r="AG57" s="26"/>
      <c r="AH57" s="43"/>
      <c r="AI57" s="43"/>
      <c r="AJ57" s="26"/>
      <c r="AK57" s="26"/>
      <c r="AL57" s="43"/>
      <c r="AM57" s="43"/>
      <c r="AN57" s="26"/>
      <c r="AO57" s="26"/>
      <c r="AP57" s="43"/>
      <c r="AQ57" s="43"/>
      <c r="AR57" s="26"/>
      <c r="AS57" s="53"/>
      <c r="AT57" s="52"/>
      <c r="AU57" s="26"/>
      <c r="AV57" s="26">
        <v>3</v>
      </c>
      <c r="AW57" s="43"/>
      <c r="AX57" s="43"/>
      <c r="AY57" s="43"/>
      <c r="AZ57" s="43"/>
      <c r="BA57" s="94"/>
      <c r="BB57" s="55">
        <f t="shared" si="30"/>
        <v>1.36</v>
      </c>
      <c r="BC57" s="26">
        <f t="shared" si="31"/>
        <v>3</v>
      </c>
      <c r="BD57" s="26"/>
      <c r="BE57" s="26"/>
    </row>
    <row r="58" spans="1:57" s="7" customFormat="1" ht="34.5">
      <c r="A58" s="14" t="s">
        <v>23</v>
      </c>
      <c r="B58" s="64" t="s">
        <v>115</v>
      </c>
      <c r="C58" s="18" t="s">
        <v>194</v>
      </c>
      <c r="D58" s="23">
        <f t="shared" si="26"/>
        <v>50</v>
      </c>
      <c r="E58" s="23">
        <f t="shared" si="27"/>
        <v>25</v>
      </c>
      <c r="F58" s="24">
        <f t="shared" si="28"/>
        <v>10</v>
      </c>
      <c r="G58" s="24">
        <f t="shared" si="29"/>
        <v>10</v>
      </c>
      <c r="H58" s="25"/>
      <c r="I58" s="25"/>
      <c r="J58" s="25">
        <v>10</v>
      </c>
      <c r="K58" s="25"/>
      <c r="L58" s="24">
        <f t="shared" si="32"/>
        <v>5</v>
      </c>
      <c r="M58" s="23">
        <f t="shared" si="33"/>
        <v>25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43">
        <v>10</v>
      </c>
      <c r="AA58" s="44"/>
      <c r="AB58" s="44">
        <v>0</v>
      </c>
      <c r="AC58" s="44">
        <v>15</v>
      </c>
      <c r="AD58" s="43"/>
      <c r="AE58" s="43">
        <v>10</v>
      </c>
      <c r="AF58" s="26">
        <v>5</v>
      </c>
      <c r="AG58" s="26">
        <v>10</v>
      </c>
      <c r="AH58" s="43"/>
      <c r="AI58" s="43"/>
      <c r="AJ58" s="44"/>
      <c r="AK58" s="106"/>
      <c r="AL58" s="43"/>
      <c r="AM58" s="44"/>
      <c r="AN58" s="44"/>
      <c r="AO58" s="44"/>
      <c r="AP58" s="43"/>
      <c r="AQ58" s="43"/>
      <c r="AR58" s="44"/>
      <c r="AS58" s="106"/>
      <c r="AT58" s="52"/>
      <c r="AU58" s="26"/>
      <c r="AV58" s="26"/>
      <c r="AW58" s="43">
        <v>1</v>
      </c>
      <c r="AX58" s="43">
        <v>1</v>
      </c>
      <c r="AY58" s="43"/>
      <c r="AZ58" s="43"/>
      <c r="BA58" s="94"/>
      <c r="BB58" s="55">
        <f t="shared" si="30"/>
        <v>1</v>
      </c>
      <c r="BC58" s="26">
        <v>2</v>
      </c>
      <c r="BD58" s="26"/>
      <c r="BE58" s="26"/>
    </row>
    <row r="59" spans="1:57" s="8" customFormat="1" ht="44.25">
      <c r="A59" s="13" t="s">
        <v>29</v>
      </c>
      <c r="B59" s="16" t="s">
        <v>100</v>
      </c>
      <c r="C59" s="13"/>
      <c r="D59" s="22"/>
      <c r="E59" s="22"/>
      <c r="F59" s="27"/>
      <c r="G59" s="27"/>
      <c r="H59" s="27"/>
      <c r="I59" s="27"/>
      <c r="J59" s="27"/>
      <c r="K59" s="27"/>
      <c r="L59" s="27"/>
      <c r="M59" s="22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87"/>
      <c r="AT59" s="95"/>
      <c r="AU59" s="27"/>
      <c r="AV59" s="27"/>
      <c r="AW59" s="27"/>
      <c r="AX59" s="27"/>
      <c r="AY59" s="27"/>
      <c r="AZ59" s="27"/>
      <c r="BA59" s="96"/>
      <c r="BB59" s="90"/>
      <c r="BC59" s="27"/>
      <c r="BD59" s="27"/>
      <c r="BE59" s="27"/>
    </row>
    <row r="60" spans="1:57" s="8" customFormat="1" ht="44.25">
      <c r="A60" s="13" t="s">
        <v>65</v>
      </c>
      <c r="B60" s="16" t="s">
        <v>101</v>
      </c>
      <c r="C60" s="13"/>
      <c r="D60" s="31">
        <f>SUM(D61:D66)</f>
        <v>850</v>
      </c>
      <c r="E60" s="31">
        <f aca="true" t="shared" si="34" ref="E60:BE60">SUM(E61:E66)</f>
        <v>116</v>
      </c>
      <c r="F60" s="31">
        <f t="shared" si="34"/>
        <v>0</v>
      </c>
      <c r="G60" s="31">
        <f t="shared" si="34"/>
        <v>91</v>
      </c>
      <c r="H60" s="31">
        <f t="shared" si="34"/>
        <v>15</v>
      </c>
      <c r="I60" s="31">
        <f t="shared" si="34"/>
        <v>0</v>
      </c>
      <c r="J60" s="31">
        <f t="shared" si="34"/>
        <v>76</v>
      </c>
      <c r="K60" s="31">
        <f t="shared" si="34"/>
        <v>0</v>
      </c>
      <c r="L60" s="31">
        <f t="shared" si="34"/>
        <v>25</v>
      </c>
      <c r="M60" s="31">
        <f t="shared" si="34"/>
        <v>734</v>
      </c>
      <c r="N60" s="31">
        <f t="shared" si="34"/>
        <v>0</v>
      </c>
      <c r="O60" s="31">
        <f t="shared" si="34"/>
        <v>0</v>
      </c>
      <c r="P60" s="31">
        <f t="shared" si="34"/>
        <v>0</v>
      </c>
      <c r="Q60" s="31">
        <f t="shared" si="34"/>
        <v>0</v>
      </c>
      <c r="R60" s="31">
        <f t="shared" si="34"/>
        <v>0</v>
      </c>
      <c r="S60" s="31">
        <f t="shared" si="34"/>
        <v>0</v>
      </c>
      <c r="T60" s="31">
        <f t="shared" si="34"/>
        <v>0</v>
      </c>
      <c r="U60" s="31">
        <f t="shared" si="34"/>
        <v>125</v>
      </c>
      <c r="V60" s="31">
        <f t="shared" si="34"/>
        <v>0</v>
      </c>
      <c r="W60" s="31">
        <f t="shared" si="34"/>
        <v>0</v>
      </c>
      <c r="X60" s="31">
        <f t="shared" si="34"/>
        <v>0</v>
      </c>
      <c r="Y60" s="31">
        <f t="shared" si="34"/>
        <v>0</v>
      </c>
      <c r="Z60" s="31">
        <f t="shared" si="34"/>
        <v>0</v>
      </c>
      <c r="AA60" s="31">
        <f t="shared" si="34"/>
        <v>0</v>
      </c>
      <c r="AB60" s="31">
        <f t="shared" si="34"/>
        <v>0</v>
      </c>
      <c r="AC60" s="31">
        <f t="shared" si="34"/>
        <v>125</v>
      </c>
      <c r="AD60" s="31">
        <f t="shared" si="34"/>
        <v>0</v>
      </c>
      <c r="AE60" s="31">
        <f t="shared" si="34"/>
        <v>0</v>
      </c>
      <c r="AF60" s="31">
        <f t="shared" si="34"/>
        <v>0</v>
      </c>
      <c r="AG60" s="31">
        <f t="shared" si="34"/>
        <v>0</v>
      </c>
      <c r="AH60" s="31">
        <f t="shared" si="34"/>
        <v>0</v>
      </c>
      <c r="AI60" s="31">
        <f t="shared" si="34"/>
        <v>0</v>
      </c>
      <c r="AJ60" s="31">
        <f t="shared" si="34"/>
        <v>0</v>
      </c>
      <c r="AK60" s="31">
        <f t="shared" si="34"/>
        <v>125</v>
      </c>
      <c r="AL60" s="31">
        <f t="shared" si="34"/>
        <v>0</v>
      </c>
      <c r="AM60" s="31">
        <f t="shared" si="34"/>
        <v>31</v>
      </c>
      <c r="AN60" s="31">
        <f t="shared" si="34"/>
        <v>10</v>
      </c>
      <c r="AO60" s="31">
        <f t="shared" si="34"/>
        <v>59</v>
      </c>
      <c r="AP60" s="31">
        <f t="shared" si="34"/>
        <v>0</v>
      </c>
      <c r="AQ60" s="31">
        <f t="shared" si="34"/>
        <v>60</v>
      </c>
      <c r="AR60" s="31">
        <f t="shared" si="34"/>
        <v>15</v>
      </c>
      <c r="AS60" s="31">
        <f t="shared" si="34"/>
        <v>300</v>
      </c>
      <c r="AT60" s="31">
        <f t="shared" si="34"/>
        <v>0</v>
      </c>
      <c r="AU60" s="31">
        <f t="shared" si="34"/>
        <v>5</v>
      </c>
      <c r="AV60" s="31">
        <f t="shared" si="34"/>
        <v>0</v>
      </c>
      <c r="AW60" s="31">
        <f t="shared" si="34"/>
        <v>5</v>
      </c>
      <c r="AX60" s="31">
        <f t="shared" si="34"/>
        <v>0</v>
      </c>
      <c r="AY60" s="31">
        <f t="shared" si="34"/>
        <v>5</v>
      </c>
      <c r="AZ60" s="31">
        <f t="shared" si="34"/>
        <v>4</v>
      </c>
      <c r="BA60" s="31">
        <f t="shared" si="34"/>
        <v>15</v>
      </c>
      <c r="BB60" s="31">
        <f t="shared" si="34"/>
        <v>4.640000000000001</v>
      </c>
      <c r="BC60" s="31">
        <f t="shared" si="34"/>
        <v>34</v>
      </c>
      <c r="BD60" s="31">
        <f t="shared" si="34"/>
        <v>0</v>
      </c>
      <c r="BE60" s="31">
        <f t="shared" si="34"/>
        <v>34</v>
      </c>
    </row>
    <row r="61" spans="1:57" s="7" customFormat="1" ht="34.5">
      <c r="A61" s="14" t="s">
        <v>10</v>
      </c>
      <c r="B61" s="60" t="s">
        <v>105</v>
      </c>
      <c r="C61" s="18" t="s">
        <v>181</v>
      </c>
      <c r="D61" s="23">
        <f aca="true" t="shared" si="35" ref="D61:D66">SUM(E61,M61)</f>
        <v>25</v>
      </c>
      <c r="E61" s="23">
        <f aca="true" t="shared" si="36" ref="E61:E66">SUM(F61:G61,L61)</f>
        <v>15</v>
      </c>
      <c r="F61" s="24">
        <f aca="true" t="shared" si="37" ref="F61:G66">SUM(N61,R61,V61,Z61,AD61,AH61,AL61,AP61)</f>
        <v>0</v>
      </c>
      <c r="G61" s="24">
        <f t="shared" si="37"/>
        <v>15</v>
      </c>
      <c r="H61" s="61">
        <v>15</v>
      </c>
      <c r="I61" s="25"/>
      <c r="J61" s="25"/>
      <c r="K61" s="25"/>
      <c r="L61" s="24">
        <f aca="true" t="shared" si="38" ref="L61:M66">SUM(P61,T61,X61,AB61,AF61,AJ61,AN61,AR61)</f>
        <v>0</v>
      </c>
      <c r="M61" s="23">
        <f t="shared" si="38"/>
        <v>10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43"/>
      <c r="AJ61" s="26"/>
      <c r="AK61" s="26"/>
      <c r="AL61" s="26"/>
      <c r="AM61" s="43">
        <v>15</v>
      </c>
      <c r="AN61" s="26"/>
      <c r="AO61" s="26">
        <v>10</v>
      </c>
      <c r="AP61" s="26"/>
      <c r="AQ61" s="43"/>
      <c r="AR61" s="26"/>
      <c r="AS61" s="53"/>
      <c r="AT61" s="52"/>
      <c r="AU61" s="26"/>
      <c r="AV61" s="26"/>
      <c r="AW61" s="26"/>
      <c r="AX61" s="26"/>
      <c r="AY61" s="26"/>
      <c r="AZ61" s="43">
        <v>1</v>
      </c>
      <c r="BA61" s="94"/>
      <c r="BB61" s="55">
        <f aca="true" t="shared" si="39" ref="BB61:BB66">SUM(E61)/25</f>
        <v>0.6</v>
      </c>
      <c r="BC61" s="26">
        <f aca="true" t="shared" si="40" ref="BC61:BC66">SUM(AT61:BA61)</f>
        <v>1</v>
      </c>
      <c r="BD61" s="26"/>
      <c r="BE61" s="26">
        <v>1</v>
      </c>
    </row>
    <row r="62" spans="1:57" s="7" customFormat="1" ht="53.25" customHeight="1">
      <c r="A62" s="14" t="s">
        <v>9</v>
      </c>
      <c r="B62" s="60" t="s">
        <v>141</v>
      </c>
      <c r="C62" s="18" t="s">
        <v>197</v>
      </c>
      <c r="D62" s="23">
        <f t="shared" si="35"/>
        <v>375</v>
      </c>
      <c r="E62" s="23">
        <f t="shared" si="36"/>
        <v>75</v>
      </c>
      <c r="F62" s="24">
        <f t="shared" si="37"/>
        <v>0</v>
      </c>
      <c r="G62" s="24">
        <f t="shared" si="37"/>
        <v>60</v>
      </c>
      <c r="H62" s="25"/>
      <c r="I62" s="25"/>
      <c r="J62" s="61">
        <v>60</v>
      </c>
      <c r="K62" s="25"/>
      <c r="L62" s="24">
        <f t="shared" si="38"/>
        <v>15</v>
      </c>
      <c r="M62" s="23">
        <f t="shared" si="38"/>
        <v>300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43">
        <v>60</v>
      </c>
      <c r="AR62" s="26">
        <v>15</v>
      </c>
      <c r="AS62" s="53">
        <v>300</v>
      </c>
      <c r="AT62" s="52"/>
      <c r="AU62" s="26"/>
      <c r="AV62" s="26"/>
      <c r="AW62" s="26"/>
      <c r="AX62" s="26"/>
      <c r="AY62" s="26"/>
      <c r="AZ62" s="26"/>
      <c r="BA62" s="94">
        <v>15</v>
      </c>
      <c r="BB62" s="55">
        <f t="shared" si="39"/>
        <v>3</v>
      </c>
      <c r="BC62" s="26">
        <f t="shared" si="40"/>
        <v>15</v>
      </c>
      <c r="BD62" s="26"/>
      <c r="BE62" s="26">
        <v>15</v>
      </c>
    </row>
    <row r="63" spans="1:57" s="7" customFormat="1" ht="57" customHeight="1">
      <c r="A63" s="14" t="s">
        <v>8</v>
      </c>
      <c r="B63" s="60" t="s">
        <v>145</v>
      </c>
      <c r="C63" s="18" t="s">
        <v>187</v>
      </c>
      <c r="D63" s="23">
        <f t="shared" si="35"/>
        <v>125</v>
      </c>
      <c r="E63" s="23">
        <f t="shared" si="36"/>
        <v>0</v>
      </c>
      <c r="F63" s="24">
        <f t="shared" si="37"/>
        <v>0</v>
      </c>
      <c r="G63" s="24">
        <f t="shared" si="37"/>
        <v>0</v>
      </c>
      <c r="H63" s="25"/>
      <c r="I63" s="25"/>
      <c r="J63" s="25"/>
      <c r="K63" s="25"/>
      <c r="L63" s="24">
        <f t="shared" si="38"/>
        <v>0</v>
      </c>
      <c r="M63" s="23">
        <f t="shared" si="38"/>
        <v>125</v>
      </c>
      <c r="N63" s="26"/>
      <c r="O63" s="26"/>
      <c r="P63" s="26"/>
      <c r="Q63" s="26"/>
      <c r="R63" s="26"/>
      <c r="S63" s="26"/>
      <c r="T63" s="26"/>
      <c r="U63" s="26">
        <v>125</v>
      </c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53"/>
      <c r="AT63" s="52"/>
      <c r="AU63" s="43">
        <v>5</v>
      </c>
      <c r="AV63" s="26"/>
      <c r="AW63" s="26"/>
      <c r="AX63" s="26"/>
      <c r="AY63" s="26"/>
      <c r="AZ63" s="26"/>
      <c r="BA63" s="54"/>
      <c r="BB63" s="55"/>
      <c r="BC63" s="26">
        <f t="shared" si="40"/>
        <v>5</v>
      </c>
      <c r="BD63" s="26"/>
      <c r="BE63" s="26">
        <v>5</v>
      </c>
    </row>
    <row r="64" spans="1:57" s="7" customFormat="1" ht="48.75">
      <c r="A64" s="14" t="s">
        <v>7</v>
      </c>
      <c r="B64" s="42" t="s">
        <v>146</v>
      </c>
      <c r="C64" s="18" t="s">
        <v>191</v>
      </c>
      <c r="D64" s="23">
        <f t="shared" si="35"/>
        <v>125</v>
      </c>
      <c r="E64" s="23">
        <f t="shared" si="36"/>
        <v>0</v>
      </c>
      <c r="F64" s="24">
        <f t="shared" si="37"/>
        <v>0</v>
      </c>
      <c r="G64" s="24">
        <f t="shared" si="37"/>
        <v>0</v>
      </c>
      <c r="H64" s="25"/>
      <c r="I64" s="25"/>
      <c r="J64" s="25"/>
      <c r="K64" s="25"/>
      <c r="L64" s="24">
        <f t="shared" si="38"/>
        <v>0</v>
      </c>
      <c r="M64" s="23">
        <f t="shared" si="38"/>
        <v>125</v>
      </c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>
        <v>125</v>
      </c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53"/>
      <c r="AT64" s="52"/>
      <c r="AU64" s="26"/>
      <c r="AV64" s="26"/>
      <c r="AW64" s="43">
        <v>5</v>
      </c>
      <c r="AX64" s="26"/>
      <c r="AY64" s="26"/>
      <c r="AZ64" s="26"/>
      <c r="BA64" s="54"/>
      <c r="BB64" s="55"/>
      <c r="BC64" s="26">
        <f t="shared" si="40"/>
        <v>5</v>
      </c>
      <c r="BD64" s="26"/>
      <c r="BE64" s="26">
        <v>5</v>
      </c>
    </row>
    <row r="65" spans="1:57" s="7" customFormat="1" ht="48.75">
      <c r="A65" s="14" t="s">
        <v>6</v>
      </c>
      <c r="B65" s="15" t="s">
        <v>147</v>
      </c>
      <c r="C65" s="18" t="s">
        <v>182</v>
      </c>
      <c r="D65" s="23">
        <f t="shared" si="35"/>
        <v>125</v>
      </c>
      <c r="E65" s="23">
        <f t="shared" si="36"/>
        <v>0</v>
      </c>
      <c r="F65" s="24">
        <f t="shared" si="37"/>
        <v>0</v>
      </c>
      <c r="G65" s="24">
        <f t="shared" si="37"/>
        <v>0</v>
      </c>
      <c r="H65" s="25"/>
      <c r="I65" s="25"/>
      <c r="J65" s="25"/>
      <c r="K65" s="25"/>
      <c r="L65" s="24">
        <f t="shared" si="38"/>
        <v>0</v>
      </c>
      <c r="M65" s="23">
        <f t="shared" si="38"/>
        <v>125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44">
        <v>125</v>
      </c>
      <c r="AL65" s="26"/>
      <c r="AM65" s="26"/>
      <c r="AN65" s="26"/>
      <c r="AO65" s="26"/>
      <c r="AP65" s="26"/>
      <c r="AQ65" s="26"/>
      <c r="AR65" s="26"/>
      <c r="AS65" s="53"/>
      <c r="AT65" s="52"/>
      <c r="AU65" s="26"/>
      <c r="AV65" s="26"/>
      <c r="AW65" s="26"/>
      <c r="AX65" s="26"/>
      <c r="AY65" s="43">
        <v>5</v>
      </c>
      <c r="AZ65" s="43"/>
      <c r="BA65" s="54"/>
      <c r="BB65" s="55"/>
      <c r="BC65" s="26">
        <f t="shared" si="40"/>
        <v>5</v>
      </c>
      <c r="BD65" s="26"/>
      <c r="BE65" s="26">
        <v>5</v>
      </c>
    </row>
    <row r="66" spans="1:57" s="7" customFormat="1" ht="48.75">
      <c r="A66" s="14" t="s">
        <v>5</v>
      </c>
      <c r="B66" s="45" t="s">
        <v>104</v>
      </c>
      <c r="C66" s="18" t="s">
        <v>181</v>
      </c>
      <c r="D66" s="23">
        <f t="shared" si="35"/>
        <v>75</v>
      </c>
      <c r="E66" s="23">
        <f t="shared" si="36"/>
        <v>26</v>
      </c>
      <c r="F66" s="24">
        <f t="shared" si="37"/>
        <v>0</v>
      </c>
      <c r="G66" s="24">
        <f t="shared" si="37"/>
        <v>16</v>
      </c>
      <c r="H66" s="25"/>
      <c r="I66" s="25"/>
      <c r="J66" s="25">
        <v>16</v>
      </c>
      <c r="K66" s="25"/>
      <c r="L66" s="24">
        <f t="shared" si="38"/>
        <v>10</v>
      </c>
      <c r="M66" s="23">
        <f t="shared" si="38"/>
        <v>49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43"/>
      <c r="AJ66" s="26"/>
      <c r="AK66" s="26"/>
      <c r="AL66" s="26"/>
      <c r="AM66" s="43">
        <v>16</v>
      </c>
      <c r="AN66" s="26">
        <v>10</v>
      </c>
      <c r="AO66" s="26">
        <v>49</v>
      </c>
      <c r="AP66" s="26"/>
      <c r="AQ66" s="26"/>
      <c r="AR66" s="26"/>
      <c r="AS66" s="53"/>
      <c r="AT66" s="52"/>
      <c r="AU66" s="26"/>
      <c r="AV66" s="26"/>
      <c r="AW66" s="26"/>
      <c r="AX66" s="26"/>
      <c r="AY66" s="26"/>
      <c r="AZ66" s="43">
        <v>3</v>
      </c>
      <c r="BA66" s="54"/>
      <c r="BB66" s="55">
        <f t="shared" si="39"/>
        <v>1.04</v>
      </c>
      <c r="BC66" s="26">
        <f t="shared" si="40"/>
        <v>3</v>
      </c>
      <c r="BD66" s="26"/>
      <c r="BE66" s="26">
        <v>3</v>
      </c>
    </row>
    <row r="67" spans="1:57" s="8" customFormat="1" ht="44.25">
      <c r="A67" s="13" t="s">
        <v>66</v>
      </c>
      <c r="B67" s="85" t="s">
        <v>171</v>
      </c>
      <c r="C67" s="13"/>
      <c r="D67" s="22">
        <f>SUM(D68:D75)</f>
        <v>445</v>
      </c>
      <c r="E67" s="22">
        <f aca="true" t="shared" si="41" ref="E67:BE67">SUM(E68:E75)</f>
        <v>138</v>
      </c>
      <c r="F67" s="22">
        <f t="shared" si="41"/>
        <v>30</v>
      </c>
      <c r="G67" s="22">
        <f t="shared" si="41"/>
        <v>73</v>
      </c>
      <c r="H67" s="22">
        <f t="shared" si="41"/>
        <v>8</v>
      </c>
      <c r="I67" s="22">
        <f t="shared" si="41"/>
        <v>48</v>
      </c>
      <c r="J67" s="22">
        <f t="shared" si="41"/>
        <v>17</v>
      </c>
      <c r="K67" s="22">
        <f t="shared" si="41"/>
        <v>0</v>
      </c>
      <c r="L67" s="22">
        <f t="shared" si="41"/>
        <v>35</v>
      </c>
      <c r="M67" s="22">
        <f t="shared" si="41"/>
        <v>307</v>
      </c>
      <c r="N67" s="22">
        <f t="shared" si="41"/>
        <v>0</v>
      </c>
      <c r="O67" s="22">
        <f t="shared" si="41"/>
        <v>0</v>
      </c>
      <c r="P67" s="22">
        <f t="shared" si="41"/>
        <v>0</v>
      </c>
      <c r="Q67" s="22">
        <f t="shared" si="41"/>
        <v>0</v>
      </c>
      <c r="R67" s="22">
        <f t="shared" si="41"/>
        <v>0</v>
      </c>
      <c r="S67" s="22">
        <f t="shared" si="41"/>
        <v>0</v>
      </c>
      <c r="T67" s="22">
        <f t="shared" si="41"/>
        <v>0</v>
      </c>
      <c r="U67" s="22">
        <f t="shared" si="41"/>
        <v>0</v>
      </c>
      <c r="V67" s="22">
        <f t="shared" si="41"/>
        <v>0</v>
      </c>
      <c r="W67" s="22">
        <f t="shared" si="41"/>
        <v>0</v>
      </c>
      <c r="X67" s="22">
        <f t="shared" si="41"/>
        <v>0</v>
      </c>
      <c r="Y67" s="22">
        <f t="shared" si="41"/>
        <v>0</v>
      </c>
      <c r="Z67" s="22">
        <f t="shared" si="41"/>
        <v>0</v>
      </c>
      <c r="AA67" s="22">
        <f t="shared" si="41"/>
        <v>0</v>
      </c>
      <c r="AB67" s="22">
        <f t="shared" si="41"/>
        <v>0</v>
      </c>
      <c r="AC67" s="22">
        <f t="shared" si="41"/>
        <v>0</v>
      </c>
      <c r="AD67" s="22">
        <f t="shared" si="41"/>
        <v>0</v>
      </c>
      <c r="AE67" s="22">
        <f t="shared" si="41"/>
        <v>0</v>
      </c>
      <c r="AF67" s="22">
        <f t="shared" si="41"/>
        <v>0</v>
      </c>
      <c r="AG67" s="22">
        <f t="shared" si="41"/>
        <v>0</v>
      </c>
      <c r="AH67" s="22">
        <f t="shared" si="41"/>
        <v>8</v>
      </c>
      <c r="AI67" s="22">
        <f t="shared" si="41"/>
        <v>8</v>
      </c>
      <c r="AJ67" s="22">
        <f t="shared" si="41"/>
        <v>5</v>
      </c>
      <c r="AK67" s="22">
        <f t="shared" si="41"/>
        <v>54</v>
      </c>
      <c r="AL67" s="22">
        <f t="shared" si="41"/>
        <v>14</v>
      </c>
      <c r="AM67" s="22">
        <f t="shared" si="41"/>
        <v>30</v>
      </c>
      <c r="AN67" s="22">
        <f t="shared" si="41"/>
        <v>15</v>
      </c>
      <c r="AO67" s="22">
        <f t="shared" si="41"/>
        <v>101</v>
      </c>
      <c r="AP67" s="22">
        <f t="shared" si="41"/>
        <v>8</v>
      </c>
      <c r="AQ67" s="22">
        <f t="shared" si="41"/>
        <v>35</v>
      </c>
      <c r="AR67" s="22">
        <f t="shared" si="41"/>
        <v>15</v>
      </c>
      <c r="AS67" s="22">
        <f t="shared" si="41"/>
        <v>152</v>
      </c>
      <c r="AT67" s="22">
        <f t="shared" si="41"/>
        <v>0</v>
      </c>
      <c r="AU67" s="22">
        <f t="shared" si="41"/>
        <v>0</v>
      </c>
      <c r="AV67" s="22">
        <f t="shared" si="41"/>
        <v>0</v>
      </c>
      <c r="AW67" s="22">
        <f t="shared" si="41"/>
        <v>0</v>
      </c>
      <c r="AX67" s="22">
        <f t="shared" si="41"/>
        <v>0</v>
      </c>
      <c r="AY67" s="22">
        <f t="shared" si="41"/>
        <v>3</v>
      </c>
      <c r="AZ67" s="22">
        <f t="shared" si="41"/>
        <v>6</v>
      </c>
      <c r="BA67" s="22">
        <f t="shared" si="41"/>
        <v>8</v>
      </c>
      <c r="BB67" s="22">
        <f t="shared" si="41"/>
        <v>5</v>
      </c>
      <c r="BC67" s="22">
        <f t="shared" si="41"/>
        <v>17</v>
      </c>
      <c r="BD67" s="22">
        <f t="shared" si="41"/>
        <v>0</v>
      </c>
      <c r="BE67" s="22">
        <f t="shared" si="41"/>
        <v>17</v>
      </c>
    </row>
    <row r="68" spans="1:57" s="7" customFormat="1" ht="35.25" customHeight="1">
      <c r="A68" s="14" t="s">
        <v>10</v>
      </c>
      <c r="B68" s="79" t="s">
        <v>168</v>
      </c>
      <c r="C68" s="18" t="s">
        <v>200</v>
      </c>
      <c r="D68" s="23">
        <f>SUM(E68,M68)</f>
        <v>50</v>
      </c>
      <c r="E68" s="23">
        <f>SUM(F68:G68,L68)</f>
        <v>13</v>
      </c>
      <c r="F68" s="24">
        <f>SUM(N68,R68,V68,Z68,AD68,AH68,AL68,AP68)</f>
        <v>8</v>
      </c>
      <c r="G68" s="24">
        <f>SUM(O68,S68,W68,AA68,AE68,AI68,AM68,AQ68)</f>
        <v>0</v>
      </c>
      <c r="H68" s="25"/>
      <c r="I68" s="25"/>
      <c r="J68" s="25"/>
      <c r="K68" s="25"/>
      <c r="L68" s="24">
        <f>SUM(P68,T68,X68,AB68,AF68,AJ68,AN68,AR68)</f>
        <v>5</v>
      </c>
      <c r="M68" s="23">
        <f>SUM(Q68,U68,Y68,AC68,AG68,AK68,AO68,AS68)</f>
        <v>37</v>
      </c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43">
        <v>8</v>
      </c>
      <c r="AQ68" s="43"/>
      <c r="AR68" s="26">
        <v>5</v>
      </c>
      <c r="AS68" s="53">
        <v>37</v>
      </c>
      <c r="AT68" s="52"/>
      <c r="AU68" s="26"/>
      <c r="AV68" s="26"/>
      <c r="AW68" s="26"/>
      <c r="AX68" s="26"/>
      <c r="AY68" s="26"/>
      <c r="AZ68" s="26"/>
      <c r="BA68" s="94">
        <v>2</v>
      </c>
      <c r="BB68" s="55"/>
      <c r="BC68" s="26">
        <f aca="true" t="shared" si="42" ref="BC68:BC75">SUM(AT68:BA68)</f>
        <v>2</v>
      </c>
      <c r="BD68" s="26"/>
      <c r="BE68" s="26">
        <v>1</v>
      </c>
    </row>
    <row r="69" spans="1:57" s="7" customFormat="1" ht="34.5">
      <c r="A69" s="14" t="s">
        <v>9</v>
      </c>
      <c r="B69" s="79" t="s">
        <v>167</v>
      </c>
      <c r="C69" s="18" t="s">
        <v>197</v>
      </c>
      <c r="D69" s="23">
        <f aca="true" t="shared" si="43" ref="D69:D75">SUM(E69,M69)</f>
        <v>50</v>
      </c>
      <c r="E69" s="23">
        <f aca="true" t="shared" si="44" ref="E69:E75">SUM(F69:G69,L69)</f>
        <v>14</v>
      </c>
      <c r="F69" s="24">
        <f aca="true" t="shared" si="45" ref="F69:F75">SUM(N69,R69,V69,Z69,AD69,AH69,AL69,AP69)</f>
        <v>0</v>
      </c>
      <c r="G69" s="24">
        <f aca="true" t="shared" si="46" ref="G69:G75">SUM(O69,S69,W69,AA69,AE69,AI69,AM69,AQ69)</f>
        <v>9</v>
      </c>
      <c r="H69" s="25"/>
      <c r="I69" s="25"/>
      <c r="J69" s="25">
        <v>9</v>
      </c>
      <c r="K69" s="25"/>
      <c r="L69" s="24">
        <f aca="true" t="shared" si="47" ref="L69:L75">SUM(P69,T69,X69,AB69,AF69,AJ69,AN69,AR69)</f>
        <v>5</v>
      </c>
      <c r="M69" s="23">
        <f aca="true" t="shared" si="48" ref="M69:M75">SUM(Q69,U69,Y69,AC69,AG69,AK69,AO69,AS69)</f>
        <v>36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43"/>
      <c r="AM69" s="43"/>
      <c r="AN69" s="26"/>
      <c r="AO69" s="26"/>
      <c r="AP69" s="43"/>
      <c r="AQ69" s="43">
        <v>9</v>
      </c>
      <c r="AR69" s="26">
        <v>5</v>
      </c>
      <c r="AS69" s="26">
        <v>36</v>
      </c>
      <c r="AT69" s="52"/>
      <c r="AU69" s="26"/>
      <c r="AV69" s="26"/>
      <c r="AW69" s="26"/>
      <c r="AX69" s="26"/>
      <c r="AY69" s="26"/>
      <c r="AZ69" s="43"/>
      <c r="BA69" s="94">
        <v>2</v>
      </c>
      <c r="BB69" s="55">
        <f aca="true" t="shared" si="49" ref="BB69:BB75">SUM(E69)/25</f>
        <v>0.56</v>
      </c>
      <c r="BC69" s="26">
        <f t="shared" si="42"/>
        <v>2</v>
      </c>
      <c r="BD69" s="26"/>
      <c r="BE69" s="26">
        <v>3</v>
      </c>
    </row>
    <row r="70" spans="1:57" s="7" customFormat="1" ht="34.5">
      <c r="A70" s="14" t="s">
        <v>8</v>
      </c>
      <c r="B70" s="79" t="s">
        <v>165</v>
      </c>
      <c r="C70" s="18" t="s">
        <v>181</v>
      </c>
      <c r="D70" s="23">
        <f t="shared" si="43"/>
        <v>50</v>
      </c>
      <c r="E70" s="23">
        <f t="shared" si="44"/>
        <v>33</v>
      </c>
      <c r="F70" s="24">
        <f t="shared" si="45"/>
        <v>14</v>
      </c>
      <c r="G70" s="24">
        <f t="shared" si="46"/>
        <v>14</v>
      </c>
      <c r="H70" s="25"/>
      <c r="I70" s="61">
        <v>14</v>
      </c>
      <c r="J70" s="25"/>
      <c r="K70" s="25"/>
      <c r="L70" s="24">
        <f t="shared" si="47"/>
        <v>5</v>
      </c>
      <c r="M70" s="23">
        <f t="shared" si="48"/>
        <v>17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62"/>
      <c r="AI70" s="62"/>
      <c r="AJ70" s="26"/>
      <c r="AK70" s="26"/>
      <c r="AL70" s="43">
        <v>14</v>
      </c>
      <c r="AM70" s="43">
        <v>14</v>
      </c>
      <c r="AN70" s="26">
        <v>5</v>
      </c>
      <c r="AO70" s="26">
        <v>17</v>
      </c>
      <c r="AP70" s="26"/>
      <c r="AQ70" s="26"/>
      <c r="AR70" s="26"/>
      <c r="AS70" s="53"/>
      <c r="AT70" s="52"/>
      <c r="AU70" s="26"/>
      <c r="AV70" s="26"/>
      <c r="AW70" s="26"/>
      <c r="AX70" s="26"/>
      <c r="AY70" s="43"/>
      <c r="AZ70" s="43">
        <v>2</v>
      </c>
      <c r="BA70" s="94"/>
      <c r="BB70" s="55">
        <f t="shared" si="49"/>
        <v>1.32</v>
      </c>
      <c r="BC70" s="26">
        <f t="shared" si="42"/>
        <v>2</v>
      </c>
      <c r="BD70" s="26"/>
      <c r="BE70" s="26">
        <v>2</v>
      </c>
    </row>
    <row r="71" spans="1:57" s="7" customFormat="1" ht="34.5">
      <c r="A71" s="14" t="s">
        <v>7</v>
      </c>
      <c r="B71" s="79" t="s">
        <v>166</v>
      </c>
      <c r="C71" s="18" t="s">
        <v>181</v>
      </c>
      <c r="D71" s="23">
        <f t="shared" si="43"/>
        <v>55</v>
      </c>
      <c r="E71" s="23">
        <f t="shared" si="44"/>
        <v>13</v>
      </c>
      <c r="F71" s="24">
        <f t="shared" si="45"/>
        <v>0</v>
      </c>
      <c r="G71" s="24">
        <f t="shared" si="46"/>
        <v>8</v>
      </c>
      <c r="H71" s="25"/>
      <c r="I71" s="25"/>
      <c r="J71" s="25">
        <v>8</v>
      </c>
      <c r="K71" s="25"/>
      <c r="L71" s="24">
        <f t="shared" si="47"/>
        <v>5</v>
      </c>
      <c r="M71" s="23">
        <f t="shared" si="48"/>
        <v>42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43"/>
      <c r="AI71" s="43"/>
      <c r="AJ71" s="26"/>
      <c r="AK71" s="26"/>
      <c r="AL71" s="43"/>
      <c r="AM71" s="43">
        <v>8</v>
      </c>
      <c r="AN71" s="26">
        <v>5</v>
      </c>
      <c r="AO71" s="26">
        <v>42</v>
      </c>
      <c r="AP71" s="26"/>
      <c r="AQ71" s="26"/>
      <c r="AR71" s="26"/>
      <c r="AS71" s="53"/>
      <c r="AT71" s="52"/>
      <c r="AU71" s="26"/>
      <c r="AV71" s="26"/>
      <c r="AW71" s="26"/>
      <c r="AX71" s="26"/>
      <c r="AY71" s="26"/>
      <c r="AZ71" s="43">
        <v>2</v>
      </c>
      <c r="BA71" s="94"/>
      <c r="BB71" s="55">
        <f t="shared" si="49"/>
        <v>0.52</v>
      </c>
      <c r="BC71" s="26">
        <f t="shared" si="42"/>
        <v>2</v>
      </c>
      <c r="BD71" s="26"/>
      <c r="BE71" s="26">
        <v>2</v>
      </c>
    </row>
    <row r="72" spans="1:57" s="7" customFormat="1" ht="57.75" customHeight="1">
      <c r="A72" s="14" t="s">
        <v>6</v>
      </c>
      <c r="B72" s="79" t="s">
        <v>155</v>
      </c>
      <c r="C72" s="18" t="s">
        <v>181</v>
      </c>
      <c r="D72" s="23">
        <f t="shared" si="43"/>
        <v>55</v>
      </c>
      <c r="E72" s="23">
        <f t="shared" si="44"/>
        <v>13</v>
      </c>
      <c r="F72" s="24">
        <f t="shared" si="45"/>
        <v>0</v>
      </c>
      <c r="G72" s="24">
        <f t="shared" si="46"/>
        <v>8</v>
      </c>
      <c r="H72" s="25"/>
      <c r="I72" s="25">
        <v>8</v>
      </c>
      <c r="J72" s="25"/>
      <c r="K72" s="25"/>
      <c r="L72" s="24">
        <f t="shared" si="47"/>
        <v>5</v>
      </c>
      <c r="M72" s="23">
        <f t="shared" si="48"/>
        <v>42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43"/>
      <c r="AI72" s="43"/>
      <c r="AJ72" s="26"/>
      <c r="AK72" s="26"/>
      <c r="AL72" s="26"/>
      <c r="AM72" s="43">
        <v>8</v>
      </c>
      <c r="AN72" s="26">
        <v>5</v>
      </c>
      <c r="AO72" s="53">
        <v>42</v>
      </c>
      <c r="AP72" s="43"/>
      <c r="AQ72" s="43"/>
      <c r="AR72" s="26"/>
      <c r="AS72" s="53"/>
      <c r="AT72" s="52"/>
      <c r="AU72" s="26"/>
      <c r="AV72" s="26"/>
      <c r="AW72" s="26"/>
      <c r="AX72" s="26"/>
      <c r="AY72" s="26"/>
      <c r="AZ72" s="43">
        <v>2</v>
      </c>
      <c r="BA72" s="94"/>
      <c r="BB72" s="55">
        <f t="shared" si="49"/>
        <v>0.52</v>
      </c>
      <c r="BC72" s="26">
        <f t="shared" si="42"/>
        <v>2</v>
      </c>
      <c r="BD72" s="26"/>
      <c r="BE72" s="26">
        <v>2</v>
      </c>
    </row>
    <row r="73" spans="1:57" s="7" customFormat="1" ht="34.5">
      <c r="A73" s="14" t="s">
        <v>5</v>
      </c>
      <c r="B73" s="79" t="s">
        <v>161</v>
      </c>
      <c r="C73" s="18" t="s">
        <v>197</v>
      </c>
      <c r="D73" s="23">
        <f t="shared" si="43"/>
        <v>50</v>
      </c>
      <c r="E73" s="23">
        <f t="shared" si="44"/>
        <v>15</v>
      </c>
      <c r="F73" s="24">
        <f t="shared" si="45"/>
        <v>0</v>
      </c>
      <c r="G73" s="24">
        <f t="shared" si="46"/>
        <v>10</v>
      </c>
      <c r="H73" s="25"/>
      <c r="I73" s="25">
        <v>10</v>
      </c>
      <c r="J73" s="25"/>
      <c r="K73" s="25"/>
      <c r="L73" s="24">
        <f t="shared" si="47"/>
        <v>5</v>
      </c>
      <c r="M73" s="23">
        <f t="shared" si="48"/>
        <v>35</v>
      </c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43"/>
      <c r="AM73" s="43"/>
      <c r="AN73" s="26"/>
      <c r="AO73" s="26"/>
      <c r="AP73" s="43"/>
      <c r="AQ73" s="43">
        <v>10</v>
      </c>
      <c r="AR73" s="26">
        <v>5</v>
      </c>
      <c r="AS73" s="26">
        <v>35</v>
      </c>
      <c r="AT73" s="52"/>
      <c r="AU73" s="26"/>
      <c r="AV73" s="26"/>
      <c r="AW73" s="26"/>
      <c r="AX73" s="26"/>
      <c r="AY73" s="26"/>
      <c r="AZ73" s="43"/>
      <c r="BA73" s="94">
        <v>2</v>
      </c>
      <c r="BB73" s="55">
        <f t="shared" si="49"/>
        <v>0.6</v>
      </c>
      <c r="BC73" s="26">
        <f t="shared" si="42"/>
        <v>2</v>
      </c>
      <c r="BD73" s="26"/>
      <c r="BE73" s="26">
        <v>2</v>
      </c>
    </row>
    <row r="74" spans="1:57" s="7" customFormat="1" ht="34.5">
      <c r="A74" s="14" t="s">
        <v>20</v>
      </c>
      <c r="B74" s="79" t="s">
        <v>162</v>
      </c>
      <c r="C74" s="18" t="s">
        <v>200</v>
      </c>
      <c r="D74" s="23">
        <f t="shared" si="43"/>
        <v>60</v>
      </c>
      <c r="E74" s="23">
        <f t="shared" si="44"/>
        <v>16</v>
      </c>
      <c r="F74" s="24">
        <f t="shared" si="45"/>
        <v>0</v>
      </c>
      <c r="G74" s="24">
        <f t="shared" si="46"/>
        <v>16</v>
      </c>
      <c r="H74" s="25"/>
      <c r="I74" s="25">
        <v>16</v>
      </c>
      <c r="J74" s="25"/>
      <c r="K74" s="25"/>
      <c r="L74" s="24">
        <f t="shared" si="47"/>
        <v>0</v>
      </c>
      <c r="M74" s="23">
        <f t="shared" si="48"/>
        <v>44</v>
      </c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43"/>
      <c r="AQ74" s="43">
        <v>16</v>
      </c>
      <c r="AR74" s="26"/>
      <c r="AS74" s="53">
        <v>44</v>
      </c>
      <c r="AT74" s="52"/>
      <c r="AU74" s="26"/>
      <c r="AV74" s="26"/>
      <c r="AW74" s="26"/>
      <c r="AX74" s="26"/>
      <c r="AY74" s="26"/>
      <c r="AZ74" s="43"/>
      <c r="BA74" s="94">
        <v>2</v>
      </c>
      <c r="BB74" s="55">
        <f t="shared" si="49"/>
        <v>0.64</v>
      </c>
      <c r="BC74" s="26">
        <f t="shared" si="42"/>
        <v>2</v>
      </c>
      <c r="BD74" s="26"/>
      <c r="BE74" s="26">
        <v>2</v>
      </c>
    </row>
    <row r="75" spans="1:57" s="7" customFormat="1" ht="34.5">
      <c r="A75" s="14" t="s">
        <v>21</v>
      </c>
      <c r="B75" s="79" t="s">
        <v>163</v>
      </c>
      <c r="C75" s="18" t="s">
        <v>182</v>
      </c>
      <c r="D75" s="23">
        <f t="shared" si="43"/>
        <v>75</v>
      </c>
      <c r="E75" s="23">
        <f t="shared" si="44"/>
        <v>21</v>
      </c>
      <c r="F75" s="24">
        <f t="shared" si="45"/>
        <v>8</v>
      </c>
      <c r="G75" s="24">
        <f t="shared" si="46"/>
        <v>8</v>
      </c>
      <c r="H75" s="25">
        <v>8</v>
      </c>
      <c r="I75" s="25"/>
      <c r="J75" s="25"/>
      <c r="K75" s="25"/>
      <c r="L75" s="24">
        <f t="shared" si="47"/>
        <v>5</v>
      </c>
      <c r="M75" s="23">
        <f t="shared" si="48"/>
        <v>54</v>
      </c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43"/>
      <c r="AE75" s="43"/>
      <c r="AF75" s="26"/>
      <c r="AG75" s="26"/>
      <c r="AH75" s="43">
        <v>8</v>
      </c>
      <c r="AI75" s="43">
        <v>8</v>
      </c>
      <c r="AJ75" s="26">
        <v>5</v>
      </c>
      <c r="AK75" s="53">
        <v>54</v>
      </c>
      <c r="AL75" s="26"/>
      <c r="AM75" s="26"/>
      <c r="AN75" s="26"/>
      <c r="AO75" s="26"/>
      <c r="AP75" s="43"/>
      <c r="AQ75" s="43"/>
      <c r="AR75" s="26"/>
      <c r="AS75" s="53"/>
      <c r="AT75" s="52"/>
      <c r="AU75" s="26"/>
      <c r="AV75" s="26"/>
      <c r="AW75" s="26"/>
      <c r="AX75" s="43"/>
      <c r="AY75" s="43">
        <v>3</v>
      </c>
      <c r="AZ75" s="43"/>
      <c r="BA75" s="94"/>
      <c r="BB75" s="55">
        <f t="shared" si="49"/>
        <v>0.84</v>
      </c>
      <c r="BC75" s="26">
        <f t="shared" si="42"/>
        <v>3</v>
      </c>
      <c r="BD75" s="26"/>
      <c r="BE75" s="26">
        <v>3</v>
      </c>
    </row>
    <row r="76" spans="1:57" s="8" customFormat="1" ht="44.25">
      <c r="A76" s="68" t="s">
        <v>67</v>
      </c>
      <c r="B76" s="69" t="s">
        <v>131</v>
      </c>
      <c r="C76" s="68"/>
      <c r="D76" s="22">
        <f>SUM(D77:D83)</f>
        <v>445</v>
      </c>
      <c r="E76" s="22">
        <f aca="true" t="shared" si="50" ref="E76:BE76">SUM(E77:E83)</f>
        <v>138</v>
      </c>
      <c r="F76" s="22">
        <f t="shared" si="50"/>
        <v>44</v>
      </c>
      <c r="G76" s="22">
        <f t="shared" si="50"/>
        <v>59</v>
      </c>
      <c r="H76" s="22">
        <f t="shared" si="50"/>
        <v>0</v>
      </c>
      <c r="I76" s="22">
        <f t="shared" si="50"/>
        <v>59</v>
      </c>
      <c r="J76" s="22">
        <f t="shared" si="50"/>
        <v>0</v>
      </c>
      <c r="K76" s="22">
        <f t="shared" si="50"/>
        <v>0</v>
      </c>
      <c r="L76" s="22">
        <f t="shared" si="50"/>
        <v>35</v>
      </c>
      <c r="M76" s="22">
        <f t="shared" si="50"/>
        <v>307</v>
      </c>
      <c r="N76" s="22">
        <f t="shared" si="50"/>
        <v>0</v>
      </c>
      <c r="O76" s="22">
        <f t="shared" si="50"/>
        <v>0</v>
      </c>
      <c r="P76" s="22">
        <f t="shared" si="50"/>
        <v>0</v>
      </c>
      <c r="Q76" s="22">
        <f t="shared" si="50"/>
        <v>0</v>
      </c>
      <c r="R76" s="22">
        <f t="shared" si="50"/>
        <v>0</v>
      </c>
      <c r="S76" s="22">
        <f t="shared" si="50"/>
        <v>0</v>
      </c>
      <c r="T76" s="22">
        <f t="shared" si="50"/>
        <v>0</v>
      </c>
      <c r="U76" s="22">
        <f t="shared" si="50"/>
        <v>0</v>
      </c>
      <c r="V76" s="22">
        <f t="shared" si="50"/>
        <v>0</v>
      </c>
      <c r="W76" s="22">
        <f t="shared" si="50"/>
        <v>0</v>
      </c>
      <c r="X76" s="22">
        <f t="shared" si="50"/>
        <v>0</v>
      </c>
      <c r="Y76" s="22">
        <f t="shared" si="50"/>
        <v>0</v>
      </c>
      <c r="Z76" s="22">
        <f t="shared" si="50"/>
        <v>0</v>
      </c>
      <c r="AA76" s="22">
        <f t="shared" si="50"/>
        <v>0</v>
      </c>
      <c r="AB76" s="22">
        <f t="shared" si="50"/>
        <v>0</v>
      </c>
      <c r="AC76" s="22">
        <f t="shared" si="50"/>
        <v>0</v>
      </c>
      <c r="AD76" s="22">
        <f t="shared" si="50"/>
        <v>0</v>
      </c>
      <c r="AE76" s="22">
        <f t="shared" si="50"/>
        <v>0</v>
      </c>
      <c r="AF76" s="22">
        <f t="shared" si="50"/>
        <v>0</v>
      </c>
      <c r="AG76" s="22">
        <f t="shared" si="50"/>
        <v>0</v>
      </c>
      <c r="AH76" s="22">
        <f t="shared" si="50"/>
        <v>8</v>
      </c>
      <c r="AI76" s="22">
        <f t="shared" si="50"/>
        <v>8</v>
      </c>
      <c r="AJ76" s="22">
        <f t="shared" si="50"/>
        <v>5</v>
      </c>
      <c r="AK76" s="22">
        <f t="shared" si="50"/>
        <v>54</v>
      </c>
      <c r="AL76" s="22">
        <f t="shared" si="50"/>
        <v>16</v>
      </c>
      <c r="AM76" s="22">
        <f t="shared" si="50"/>
        <v>24</v>
      </c>
      <c r="AN76" s="22">
        <f t="shared" si="50"/>
        <v>15</v>
      </c>
      <c r="AO76" s="22">
        <f t="shared" si="50"/>
        <v>115</v>
      </c>
      <c r="AP76" s="22">
        <f t="shared" si="50"/>
        <v>20</v>
      </c>
      <c r="AQ76" s="22">
        <f t="shared" si="50"/>
        <v>27</v>
      </c>
      <c r="AR76" s="22">
        <f t="shared" si="50"/>
        <v>15</v>
      </c>
      <c r="AS76" s="22">
        <f t="shared" si="50"/>
        <v>138</v>
      </c>
      <c r="AT76" s="22">
        <f t="shared" si="50"/>
        <v>0</v>
      </c>
      <c r="AU76" s="22">
        <f t="shared" si="50"/>
        <v>0</v>
      </c>
      <c r="AV76" s="22">
        <f t="shared" si="50"/>
        <v>0</v>
      </c>
      <c r="AW76" s="22">
        <f t="shared" si="50"/>
        <v>0</v>
      </c>
      <c r="AX76" s="22">
        <f t="shared" si="50"/>
        <v>0</v>
      </c>
      <c r="AY76" s="22">
        <f t="shared" si="50"/>
        <v>3</v>
      </c>
      <c r="AZ76" s="22">
        <f t="shared" si="50"/>
        <v>6</v>
      </c>
      <c r="BA76" s="22">
        <f t="shared" si="50"/>
        <v>8</v>
      </c>
      <c r="BB76" s="22">
        <f t="shared" si="50"/>
        <v>5.52</v>
      </c>
      <c r="BC76" s="22">
        <f t="shared" si="50"/>
        <v>17</v>
      </c>
      <c r="BD76" s="22">
        <f t="shared" si="50"/>
        <v>0</v>
      </c>
      <c r="BE76" s="22">
        <f t="shared" si="50"/>
        <v>17</v>
      </c>
    </row>
    <row r="77" spans="1:57" s="7" customFormat="1" ht="34.5">
      <c r="A77" s="14" t="s">
        <v>10</v>
      </c>
      <c r="B77" s="60" t="s">
        <v>130</v>
      </c>
      <c r="C77" s="18" t="s">
        <v>182</v>
      </c>
      <c r="D77" s="23">
        <f>SUM(E77,M77)</f>
        <v>75</v>
      </c>
      <c r="E77" s="23">
        <f>SUM(F77:G77,L77)</f>
        <v>21</v>
      </c>
      <c r="F77" s="24">
        <f>SUM(N77,R77,V77,Z77,AD77,AH77,AL77,AP77)</f>
        <v>8</v>
      </c>
      <c r="G77" s="24">
        <f>SUM(O77,S77,W77,AA77,AE77,AI77,AM77,AQ77)</f>
        <v>8</v>
      </c>
      <c r="H77" s="61"/>
      <c r="I77" s="25">
        <v>8</v>
      </c>
      <c r="J77" s="25"/>
      <c r="K77" s="25"/>
      <c r="L77" s="24">
        <f>SUM(P77,T77,X77,AB77,AF77,AJ77,AN77,AR77)</f>
        <v>5</v>
      </c>
      <c r="M77" s="23">
        <f>SUM(Q77,U77,Y77,AC77,AG77,AK77,AO77,AS77)</f>
        <v>54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43"/>
      <c r="AE77" s="43"/>
      <c r="AF77" s="26"/>
      <c r="AG77" s="26"/>
      <c r="AH77" s="43">
        <v>8</v>
      </c>
      <c r="AI77" s="43">
        <v>8</v>
      </c>
      <c r="AJ77" s="26">
        <v>5</v>
      </c>
      <c r="AK77" s="26">
        <v>54</v>
      </c>
      <c r="AL77" s="26"/>
      <c r="AM77" s="26"/>
      <c r="AN77" s="26"/>
      <c r="AO77" s="26"/>
      <c r="AP77" s="26"/>
      <c r="AQ77" s="26"/>
      <c r="AR77" s="26"/>
      <c r="AS77" s="53"/>
      <c r="AT77" s="52"/>
      <c r="AU77" s="26"/>
      <c r="AV77" s="26"/>
      <c r="AW77" s="26"/>
      <c r="AX77" s="43"/>
      <c r="AY77" s="62">
        <v>3</v>
      </c>
      <c r="AZ77" s="26"/>
      <c r="BA77" s="54"/>
      <c r="BB77" s="55">
        <f aca="true" t="shared" si="51" ref="BB77:BB83">SUM(E77)/25</f>
        <v>0.84</v>
      </c>
      <c r="BC77" s="26">
        <f aca="true" t="shared" si="52" ref="BC77:BC83">SUM(AT77:BA77)</f>
        <v>3</v>
      </c>
      <c r="BD77" s="26"/>
      <c r="BE77" s="26">
        <v>3</v>
      </c>
    </row>
    <row r="78" spans="1:57" s="7" customFormat="1" ht="34.5">
      <c r="A78" s="14" t="s">
        <v>9</v>
      </c>
      <c r="B78" s="60" t="s">
        <v>132</v>
      </c>
      <c r="C78" s="18" t="s">
        <v>181</v>
      </c>
      <c r="D78" s="23">
        <f aca="true" t="shared" si="53" ref="D78:D83">SUM(E78,M78)</f>
        <v>60</v>
      </c>
      <c r="E78" s="23">
        <f aca="true" t="shared" si="54" ref="E78:E83">SUM(F78:G78,L78)</f>
        <v>21</v>
      </c>
      <c r="F78" s="24">
        <f aca="true" t="shared" si="55" ref="F78:F83">SUM(N78,R78,V78,Z78,AD78,AH78,AL78,AP78)</f>
        <v>8</v>
      </c>
      <c r="G78" s="24">
        <f aca="true" t="shared" si="56" ref="G78:G83">SUM(O78,S78,W78,AA78,AE78,AI78,AM78,AQ78)</f>
        <v>8</v>
      </c>
      <c r="H78" s="61"/>
      <c r="I78" s="25">
        <v>8</v>
      </c>
      <c r="J78" s="25"/>
      <c r="K78" s="25"/>
      <c r="L78" s="24">
        <f aca="true" t="shared" si="57" ref="L78:L83">SUM(P78,T78,X78,AB78,AF78,AJ78,AN78,AR78)</f>
        <v>5</v>
      </c>
      <c r="M78" s="23">
        <f aca="true" t="shared" si="58" ref="M78:M83">SUM(Q78,U78,Y78,AC78,AG78,AK78,AO78,AS78)</f>
        <v>39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43"/>
      <c r="AI78" s="43"/>
      <c r="AJ78" s="26"/>
      <c r="AK78" s="26"/>
      <c r="AL78" s="43">
        <v>8</v>
      </c>
      <c r="AM78" s="43">
        <v>8</v>
      </c>
      <c r="AN78" s="26">
        <v>5</v>
      </c>
      <c r="AO78" s="26">
        <v>39</v>
      </c>
      <c r="AP78" s="26"/>
      <c r="AQ78" s="26"/>
      <c r="AR78" s="26"/>
      <c r="AS78" s="53"/>
      <c r="AT78" s="52"/>
      <c r="AU78" s="26"/>
      <c r="AV78" s="26"/>
      <c r="AW78" s="26"/>
      <c r="AX78" s="26"/>
      <c r="AY78" s="26"/>
      <c r="AZ78" s="43">
        <v>2</v>
      </c>
      <c r="BA78" s="54"/>
      <c r="BB78" s="55">
        <f t="shared" si="51"/>
        <v>0.84</v>
      </c>
      <c r="BC78" s="26">
        <f t="shared" si="52"/>
        <v>2</v>
      </c>
      <c r="BD78" s="26"/>
      <c r="BE78" s="26">
        <v>2</v>
      </c>
    </row>
    <row r="79" spans="1:57" s="7" customFormat="1" ht="34.5">
      <c r="A79" s="14" t="s">
        <v>8</v>
      </c>
      <c r="B79" s="60" t="s">
        <v>133</v>
      </c>
      <c r="C79" s="18" t="s">
        <v>181</v>
      </c>
      <c r="D79" s="23">
        <f t="shared" si="53"/>
        <v>60</v>
      </c>
      <c r="E79" s="23">
        <f t="shared" si="54"/>
        <v>17</v>
      </c>
      <c r="F79" s="24">
        <f t="shared" si="55"/>
        <v>4</v>
      </c>
      <c r="G79" s="24">
        <f t="shared" si="56"/>
        <v>8</v>
      </c>
      <c r="H79" s="61"/>
      <c r="I79" s="25">
        <v>8</v>
      </c>
      <c r="J79" s="25"/>
      <c r="K79" s="25"/>
      <c r="L79" s="24">
        <f t="shared" si="57"/>
        <v>5</v>
      </c>
      <c r="M79" s="23">
        <f t="shared" si="58"/>
        <v>43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43"/>
      <c r="AI79" s="43"/>
      <c r="AJ79" s="26"/>
      <c r="AK79" s="26"/>
      <c r="AL79" s="43">
        <v>4</v>
      </c>
      <c r="AM79" s="43">
        <v>8</v>
      </c>
      <c r="AN79" s="26">
        <v>5</v>
      </c>
      <c r="AO79" s="26">
        <v>43</v>
      </c>
      <c r="AP79" s="26"/>
      <c r="AQ79" s="26"/>
      <c r="AR79" s="26"/>
      <c r="AS79" s="53"/>
      <c r="AT79" s="52"/>
      <c r="AU79" s="26"/>
      <c r="AV79" s="26"/>
      <c r="AW79" s="26"/>
      <c r="AX79" s="26"/>
      <c r="AY79" s="26"/>
      <c r="AZ79" s="43">
        <v>2</v>
      </c>
      <c r="BA79" s="54"/>
      <c r="BB79" s="55">
        <f t="shared" si="51"/>
        <v>0.68</v>
      </c>
      <c r="BC79" s="26">
        <f t="shared" si="52"/>
        <v>2</v>
      </c>
      <c r="BD79" s="26"/>
      <c r="BE79" s="26">
        <v>2</v>
      </c>
    </row>
    <row r="80" spans="1:57" s="7" customFormat="1" ht="34.5">
      <c r="A80" s="14" t="s">
        <v>7</v>
      </c>
      <c r="B80" s="60" t="s">
        <v>134</v>
      </c>
      <c r="C80" s="18" t="s">
        <v>201</v>
      </c>
      <c r="D80" s="23">
        <f t="shared" si="53"/>
        <v>50</v>
      </c>
      <c r="E80" s="23">
        <f t="shared" si="54"/>
        <v>24</v>
      </c>
      <c r="F80" s="24">
        <f t="shared" si="55"/>
        <v>8</v>
      </c>
      <c r="G80" s="24">
        <f t="shared" si="56"/>
        <v>11</v>
      </c>
      <c r="H80" s="61"/>
      <c r="I80" s="25">
        <v>11</v>
      </c>
      <c r="J80" s="25"/>
      <c r="K80" s="25"/>
      <c r="L80" s="24">
        <f t="shared" si="57"/>
        <v>5</v>
      </c>
      <c r="M80" s="23">
        <f t="shared" si="58"/>
        <v>26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43"/>
      <c r="AI80" s="43"/>
      <c r="AJ80" s="26"/>
      <c r="AK80" s="26"/>
      <c r="AL80" s="26"/>
      <c r="AM80" s="26"/>
      <c r="AN80" s="26"/>
      <c r="AO80" s="26"/>
      <c r="AP80" s="43">
        <v>8</v>
      </c>
      <c r="AQ80" s="43">
        <v>11</v>
      </c>
      <c r="AR80" s="26">
        <v>5</v>
      </c>
      <c r="AS80" s="53">
        <v>26</v>
      </c>
      <c r="AT80" s="52"/>
      <c r="AU80" s="26"/>
      <c r="AV80" s="26"/>
      <c r="AW80" s="26"/>
      <c r="AX80" s="26"/>
      <c r="AY80" s="26"/>
      <c r="AZ80" s="43"/>
      <c r="BA80" s="94">
        <v>2</v>
      </c>
      <c r="BB80" s="55">
        <f t="shared" si="51"/>
        <v>0.96</v>
      </c>
      <c r="BC80" s="26">
        <f t="shared" si="52"/>
        <v>2</v>
      </c>
      <c r="BD80" s="26"/>
      <c r="BE80" s="26">
        <v>2</v>
      </c>
    </row>
    <row r="81" spans="1:57" s="7" customFormat="1" ht="34.5">
      <c r="A81" s="14" t="s">
        <v>6</v>
      </c>
      <c r="B81" s="67" t="s">
        <v>137</v>
      </c>
      <c r="C81" s="18" t="s">
        <v>197</v>
      </c>
      <c r="D81" s="23">
        <f t="shared" si="53"/>
        <v>75</v>
      </c>
      <c r="E81" s="23">
        <f t="shared" si="54"/>
        <v>21</v>
      </c>
      <c r="F81" s="24">
        <f t="shared" si="55"/>
        <v>8</v>
      </c>
      <c r="G81" s="24">
        <f t="shared" si="56"/>
        <v>8</v>
      </c>
      <c r="H81" s="25"/>
      <c r="I81" s="25">
        <v>8</v>
      </c>
      <c r="J81" s="25"/>
      <c r="K81" s="25"/>
      <c r="L81" s="24">
        <f t="shared" si="57"/>
        <v>5</v>
      </c>
      <c r="M81" s="23">
        <f t="shared" si="58"/>
        <v>54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43"/>
      <c r="AI81" s="43"/>
      <c r="AJ81" s="26"/>
      <c r="AK81" s="26"/>
      <c r="AL81" s="43"/>
      <c r="AM81" s="43"/>
      <c r="AN81" s="26"/>
      <c r="AO81" s="26"/>
      <c r="AP81" s="43">
        <v>8</v>
      </c>
      <c r="AQ81" s="43">
        <v>8</v>
      </c>
      <c r="AR81" s="26">
        <v>5</v>
      </c>
      <c r="AS81" s="26">
        <v>54</v>
      </c>
      <c r="AT81" s="52"/>
      <c r="AU81" s="26"/>
      <c r="AV81" s="26"/>
      <c r="AW81" s="26"/>
      <c r="AX81" s="26"/>
      <c r="AY81" s="26"/>
      <c r="AZ81" s="43"/>
      <c r="BA81" s="94">
        <v>3</v>
      </c>
      <c r="BB81" s="55">
        <f t="shared" si="51"/>
        <v>0.84</v>
      </c>
      <c r="BC81" s="26">
        <f t="shared" si="52"/>
        <v>3</v>
      </c>
      <c r="BD81" s="26"/>
      <c r="BE81" s="26">
        <v>3</v>
      </c>
    </row>
    <row r="82" spans="1:57" s="7" customFormat="1" ht="34.5">
      <c r="A82" s="14" t="s">
        <v>5</v>
      </c>
      <c r="B82" s="60" t="s">
        <v>139</v>
      </c>
      <c r="C82" s="18" t="s">
        <v>181</v>
      </c>
      <c r="D82" s="23">
        <f t="shared" si="53"/>
        <v>50</v>
      </c>
      <c r="E82" s="23">
        <f t="shared" si="54"/>
        <v>17</v>
      </c>
      <c r="F82" s="24">
        <f>SUM(N82,R82,V82,Z82,AD82,AH82,AL82,AP82)</f>
        <v>4</v>
      </c>
      <c r="G82" s="24">
        <f>SUM(O82,S82,W82,AA82,AE82,AI82,AM82,AQ82)</f>
        <v>8</v>
      </c>
      <c r="H82" s="25"/>
      <c r="I82" s="25">
        <v>8</v>
      </c>
      <c r="J82" s="25"/>
      <c r="K82" s="25"/>
      <c r="L82" s="24">
        <f>SUM(P82,T82,X82,AB82,AF82,AJ82,AN82,AR82)</f>
        <v>5</v>
      </c>
      <c r="M82" s="23">
        <f>SUM(Q82,U82,Y82,AC82,AG82,AK82,AO82,AS82)</f>
        <v>33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43"/>
      <c r="AI82" s="43"/>
      <c r="AJ82" s="26"/>
      <c r="AK82" s="26"/>
      <c r="AL82" s="43">
        <v>4</v>
      </c>
      <c r="AM82" s="43">
        <v>8</v>
      </c>
      <c r="AN82" s="26">
        <v>5</v>
      </c>
      <c r="AO82" s="26">
        <v>33</v>
      </c>
      <c r="AP82" s="43"/>
      <c r="AQ82" s="43"/>
      <c r="AR82" s="26"/>
      <c r="AS82" s="53"/>
      <c r="AT82" s="52"/>
      <c r="AU82" s="26"/>
      <c r="AV82" s="26"/>
      <c r="AW82" s="26"/>
      <c r="AX82" s="26"/>
      <c r="AY82" s="26"/>
      <c r="AZ82" s="43">
        <v>2</v>
      </c>
      <c r="BA82" s="94"/>
      <c r="BB82" s="55">
        <f t="shared" si="51"/>
        <v>0.68</v>
      </c>
      <c r="BC82" s="26">
        <f t="shared" si="52"/>
        <v>2</v>
      </c>
      <c r="BD82" s="26"/>
      <c r="BE82" s="26">
        <v>2</v>
      </c>
    </row>
    <row r="83" spans="1:57" s="7" customFormat="1" ht="37.5" customHeight="1">
      <c r="A83" s="14" t="s">
        <v>20</v>
      </c>
      <c r="B83" s="60" t="s">
        <v>138</v>
      </c>
      <c r="C83" s="18" t="s">
        <v>200</v>
      </c>
      <c r="D83" s="23">
        <f t="shared" si="53"/>
        <v>75</v>
      </c>
      <c r="E83" s="23">
        <f t="shared" si="54"/>
        <v>17</v>
      </c>
      <c r="F83" s="24">
        <f t="shared" si="55"/>
        <v>4</v>
      </c>
      <c r="G83" s="24">
        <f t="shared" si="56"/>
        <v>8</v>
      </c>
      <c r="H83" s="25"/>
      <c r="I83" s="25">
        <v>8</v>
      </c>
      <c r="J83" s="25"/>
      <c r="K83" s="25"/>
      <c r="L83" s="24">
        <f t="shared" si="57"/>
        <v>5</v>
      </c>
      <c r="M83" s="23">
        <f t="shared" si="58"/>
        <v>58</v>
      </c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43">
        <v>4</v>
      </c>
      <c r="AQ83" s="43">
        <v>8</v>
      </c>
      <c r="AR83" s="26">
        <v>5</v>
      </c>
      <c r="AS83" s="53">
        <v>58</v>
      </c>
      <c r="AT83" s="52"/>
      <c r="AU83" s="26"/>
      <c r="AV83" s="26"/>
      <c r="AW83" s="26"/>
      <c r="AX83" s="26"/>
      <c r="AY83" s="26"/>
      <c r="AZ83" s="43"/>
      <c r="BA83" s="94">
        <v>3</v>
      </c>
      <c r="BB83" s="55">
        <f t="shared" si="51"/>
        <v>0.68</v>
      </c>
      <c r="BC83" s="26">
        <f t="shared" si="52"/>
        <v>3</v>
      </c>
      <c r="BD83" s="26"/>
      <c r="BE83" s="26">
        <v>3</v>
      </c>
    </row>
    <row r="84" spans="1:57" s="8" customFormat="1" ht="44.25">
      <c r="A84" s="13" t="s">
        <v>68</v>
      </c>
      <c r="B84" s="16" t="s">
        <v>204</v>
      </c>
      <c r="C84" s="13"/>
      <c r="D84" s="22">
        <f>SUM(D85:D91)</f>
        <v>445</v>
      </c>
      <c r="E84" s="22">
        <f aca="true" t="shared" si="59" ref="E84:BE84">SUM(E85:E91)</f>
        <v>138</v>
      </c>
      <c r="F84" s="22">
        <f t="shared" si="59"/>
        <v>0</v>
      </c>
      <c r="G84" s="22">
        <f t="shared" si="59"/>
        <v>103</v>
      </c>
      <c r="H84" s="22">
        <f t="shared" si="59"/>
        <v>44</v>
      </c>
      <c r="I84" s="22">
        <f t="shared" si="59"/>
        <v>27</v>
      </c>
      <c r="J84" s="22">
        <f t="shared" si="59"/>
        <v>32</v>
      </c>
      <c r="K84" s="22">
        <f t="shared" si="59"/>
        <v>0</v>
      </c>
      <c r="L84" s="22">
        <f t="shared" si="59"/>
        <v>35</v>
      </c>
      <c r="M84" s="22">
        <f t="shared" si="59"/>
        <v>307</v>
      </c>
      <c r="N84" s="22">
        <f t="shared" si="59"/>
        <v>0</v>
      </c>
      <c r="O84" s="22">
        <f t="shared" si="59"/>
        <v>0</v>
      </c>
      <c r="P84" s="22">
        <f t="shared" si="59"/>
        <v>0</v>
      </c>
      <c r="Q84" s="22">
        <f t="shared" si="59"/>
        <v>0</v>
      </c>
      <c r="R84" s="22">
        <f t="shared" si="59"/>
        <v>0</v>
      </c>
      <c r="S84" s="22">
        <f t="shared" si="59"/>
        <v>0</v>
      </c>
      <c r="T84" s="22">
        <f t="shared" si="59"/>
        <v>0</v>
      </c>
      <c r="U84" s="22">
        <f t="shared" si="59"/>
        <v>0</v>
      </c>
      <c r="V84" s="22">
        <f t="shared" si="59"/>
        <v>0</v>
      </c>
      <c r="W84" s="22">
        <f t="shared" si="59"/>
        <v>0</v>
      </c>
      <c r="X84" s="22">
        <f t="shared" si="59"/>
        <v>0</v>
      </c>
      <c r="Y84" s="22">
        <f t="shared" si="59"/>
        <v>0</v>
      </c>
      <c r="Z84" s="22">
        <f t="shared" si="59"/>
        <v>0</v>
      </c>
      <c r="AA84" s="22">
        <f t="shared" si="59"/>
        <v>0</v>
      </c>
      <c r="AB84" s="22">
        <f t="shared" si="59"/>
        <v>0</v>
      </c>
      <c r="AC84" s="22">
        <f t="shared" si="59"/>
        <v>0</v>
      </c>
      <c r="AD84" s="22">
        <f t="shared" si="59"/>
        <v>0</v>
      </c>
      <c r="AE84" s="22">
        <f t="shared" si="59"/>
        <v>0</v>
      </c>
      <c r="AF84" s="22">
        <f t="shared" si="59"/>
        <v>0</v>
      </c>
      <c r="AG84" s="22">
        <f t="shared" si="59"/>
        <v>0</v>
      </c>
      <c r="AH84" s="22">
        <f t="shared" si="59"/>
        <v>0</v>
      </c>
      <c r="AI84" s="22">
        <f t="shared" si="59"/>
        <v>16</v>
      </c>
      <c r="AJ84" s="22">
        <f t="shared" si="59"/>
        <v>5</v>
      </c>
      <c r="AK84" s="22">
        <f t="shared" si="59"/>
        <v>54</v>
      </c>
      <c r="AL84" s="22">
        <f t="shared" si="59"/>
        <v>0</v>
      </c>
      <c r="AM84" s="22">
        <f t="shared" si="59"/>
        <v>28</v>
      </c>
      <c r="AN84" s="22">
        <f t="shared" si="59"/>
        <v>15</v>
      </c>
      <c r="AO84" s="22">
        <f t="shared" si="59"/>
        <v>107</v>
      </c>
      <c r="AP84" s="22">
        <f t="shared" si="59"/>
        <v>0</v>
      </c>
      <c r="AQ84" s="22">
        <f t="shared" si="59"/>
        <v>59</v>
      </c>
      <c r="AR84" s="22">
        <f t="shared" si="59"/>
        <v>15</v>
      </c>
      <c r="AS84" s="22">
        <f t="shared" si="59"/>
        <v>146</v>
      </c>
      <c r="AT84" s="22">
        <f t="shared" si="59"/>
        <v>0</v>
      </c>
      <c r="AU84" s="22">
        <f t="shared" si="59"/>
        <v>0</v>
      </c>
      <c r="AV84" s="22">
        <f t="shared" si="59"/>
        <v>0</v>
      </c>
      <c r="AW84" s="22">
        <f t="shared" si="59"/>
        <v>0</v>
      </c>
      <c r="AX84" s="22">
        <f t="shared" si="59"/>
        <v>0</v>
      </c>
      <c r="AY84" s="22">
        <f t="shared" si="59"/>
        <v>3</v>
      </c>
      <c r="AZ84" s="22">
        <f t="shared" si="59"/>
        <v>6</v>
      </c>
      <c r="BA84" s="22">
        <f t="shared" si="59"/>
        <v>8</v>
      </c>
      <c r="BB84" s="22">
        <f t="shared" si="59"/>
        <v>5.52</v>
      </c>
      <c r="BC84" s="22">
        <f t="shared" si="59"/>
        <v>17</v>
      </c>
      <c r="BD84" s="22">
        <f t="shared" si="59"/>
        <v>0</v>
      </c>
      <c r="BE84" s="22">
        <f t="shared" si="59"/>
        <v>17</v>
      </c>
    </row>
    <row r="85" spans="1:57" s="7" customFormat="1" ht="41.25" customHeight="1">
      <c r="A85" s="14" t="s">
        <v>10</v>
      </c>
      <c r="B85" s="45" t="s">
        <v>208</v>
      </c>
      <c r="C85" s="18" t="s">
        <v>181</v>
      </c>
      <c r="D85" s="23">
        <f>SUM(E85,M85)</f>
        <v>75</v>
      </c>
      <c r="E85" s="23">
        <f>SUM(F85:G85,L85)</f>
        <v>22</v>
      </c>
      <c r="F85" s="24">
        <f>SUM(N85,R85,V85,Z85,AD85,AH85,AL85,AP85)</f>
        <v>0</v>
      </c>
      <c r="G85" s="24">
        <f>SUM(O85,S85,W85,AA85,AE85,AI85,AM85,AQ85)</f>
        <v>12</v>
      </c>
      <c r="H85" s="25"/>
      <c r="I85" s="25">
        <v>12</v>
      </c>
      <c r="J85" s="25"/>
      <c r="K85" s="25"/>
      <c r="L85" s="24">
        <f>SUM(P85,T85,X85,AB85,AF85,AJ85,AN85,AR85)</f>
        <v>10</v>
      </c>
      <c r="M85" s="23">
        <f>SUM(Q85,U85,Y85,AC85,AG85,AK85,AO85,AS85)</f>
        <v>53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43"/>
      <c r="AI85" s="43"/>
      <c r="AJ85" s="44"/>
      <c r="AK85" s="44"/>
      <c r="AL85" s="43"/>
      <c r="AM85" s="43">
        <v>12</v>
      </c>
      <c r="AN85" s="44">
        <v>10</v>
      </c>
      <c r="AO85" s="44">
        <v>53</v>
      </c>
      <c r="AP85" s="44"/>
      <c r="AQ85" s="44"/>
      <c r="AR85" s="44"/>
      <c r="AS85" s="106"/>
      <c r="AT85" s="52"/>
      <c r="AU85" s="26"/>
      <c r="AV85" s="26"/>
      <c r="AW85" s="26"/>
      <c r="AX85" s="26"/>
      <c r="AY85" s="26"/>
      <c r="AZ85" s="43">
        <v>3</v>
      </c>
      <c r="BA85" s="153"/>
      <c r="BB85" s="55">
        <f aca="true" t="shared" si="60" ref="BB85:BB91">SUM(E85)/25</f>
        <v>0.88</v>
      </c>
      <c r="BC85" s="26">
        <f aca="true" t="shared" si="61" ref="BC85:BC91">SUM(AT85:BA85)</f>
        <v>3</v>
      </c>
      <c r="BD85" s="26"/>
      <c r="BE85" s="26">
        <v>3</v>
      </c>
    </row>
    <row r="86" spans="1:57" s="7" customFormat="1" ht="34.5">
      <c r="A86" s="14" t="s">
        <v>9</v>
      </c>
      <c r="B86" s="45" t="s">
        <v>210</v>
      </c>
      <c r="C86" s="18" t="s">
        <v>181</v>
      </c>
      <c r="D86" s="23">
        <f aca="true" t="shared" si="62" ref="D86:D91">SUM(E86,M86)</f>
        <v>75</v>
      </c>
      <c r="E86" s="23">
        <f aca="true" t="shared" si="63" ref="E86:E91">SUM(F86:G86,L86)</f>
        <v>21</v>
      </c>
      <c r="F86" s="24">
        <f aca="true" t="shared" si="64" ref="F86:F91">SUM(N86,R86,V86,Z86,AD86,AH86,AL86,AP86)</f>
        <v>0</v>
      </c>
      <c r="G86" s="24">
        <f aca="true" t="shared" si="65" ref="G86:G91">SUM(O86,S86,W86,AA86,AE86,AI86,AM86,AQ86)</f>
        <v>16</v>
      </c>
      <c r="H86" s="25"/>
      <c r="I86" s="25"/>
      <c r="J86" s="25">
        <v>16</v>
      </c>
      <c r="K86" s="25"/>
      <c r="L86" s="24">
        <f aca="true" t="shared" si="66" ref="L86:L91">SUM(P86,T86,X86,AB86,AF86,AJ86,AN86,AR86)</f>
        <v>5</v>
      </c>
      <c r="M86" s="23">
        <f aca="true" t="shared" si="67" ref="M86:M91">SUM(Q86,U86,Y86,AC86,AG86,AK86,AO86,AS86)</f>
        <v>54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43"/>
      <c r="AI86" s="43"/>
      <c r="AJ86" s="44"/>
      <c r="AK86" s="44"/>
      <c r="AL86" s="43"/>
      <c r="AM86" s="43">
        <v>16</v>
      </c>
      <c r="AN86" s="44">
        <v>5</v>
      </c>
      <c r="AO86" s="44">
        <v>54</v>
      </c>
      <c r="AP86" s="44"/>
      <c r="AQ86" s="44"/>
      <c r="AR86" s="44"/>
      <c r="AS86" s="106"/>
      <c r="AT86" s="52"/>
      <c r="AU86" s="26"/>
      <c r="AV86" s="26"/>
      <c r="AW86" s="26"/>
      <c r="AX86" s="26"/>
      <c r="AY86" s="26"/>
      <c r="AZ86" s="43">
        <v>3</v>
      </c>
      <c r="BA86" s="153"/>
      <c r="BB86" s="55">
        <f t="shared" si="60"/>
        <v>0.84</v>
      </c>
      <c r="BC86" s="26">
        <f t="shared" si="61"/>
        <v>3</v>
      </c>
      <c r="BD86" s="26"/>
      <c r="BE86" s="26">
        <v>3</v>
      </c>
    </row>
    <row r="87" spans="1:57" s="7" customFormat="1" ht="34.5">
      <c r="A87" s="14" t="s">
        <v>8</v>
      </c>
      <c r="B87" s="45" t="s">
        <v>211</v>
      </c>
      <c r="C87" s="18" t="s">
        <v>197</v>
      </c>
      <c r="D87" s="23">
        <f t="shared" si="62"/>
        <v>50</v>
      </c>
      <c r="E87" s="23">
        <f t="shared" si="63"/>
        <v>15</v>
      </c>
      <c r="F87" s="24">
        <f t="shared" si="64"/>
        <v>0</v>
      </c>
      <c r="G87" s="24">
        <f t="shared" si="65"/>
        <v>15</v>
      </c>
      <c r="H87" s="25"/>
      <c r="I87" s="25">
        <v>15</v>
      </c>
      <c r="J87" s="25"/>
      <c r="K87" s="25"/>
      <c r="L87" s="24">
        <f t="shared" si="66"/>
        <v>0</v>
      </c>
      <c r="M87" s="23">
        <f t="shared" si="67"/>
        <v>35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44"/>
      <c r="AJ87" s="44"/>
      <c r="AK87" s="44"/>
      <c r="AL87" s="44"/>
      <c r="AM87" s="44"/>
      <c r="AN87" s="44"/>
      <c r="AO87" s="44"/>
      <c r="AP87" s="43"/>
      <c r="AQ87" s="43">
        <v>15</v>
      </c>
      <c r="AR87" s="44"/>
      <c r="AS87" s="106">
        <v>35</v>
      </c>
      <c r="AT87" s="52"/>
      <c r="AU87" s="26"/>
      <c r="AV87" s="26"/>
      <c r="AW87" s="26"/>
      <c r="AX87" s="26"/>
      <c r="AY87" s="26"/>
      <c r="AZ87" s="43"/>
      <c r="BA87" s="94">
        <v>2</v>
      </c>
      <c r="BB87" s="55">
        <f t="shared" si="60"/>
        <v>0.6</v>
      </c>
      <c r="BC87" s="26">
        <f t="shared" si="61"/>
        <v>2</v>
      </c>
      <c r="BD87" s="26"/>
      <c r="BE87" s="26">
        <v>2</v>
      </c>
    </row>
    <row r="88" spans="1:57" s="7" customFormat="1" ht="34.5">
      <c r="A88" s="14" t="s">
        <v>7</v>
      </c>
      <c r="B88" s="45" t="s">
        <v>212</v>
      </c>
      <c r="C88" s="18" t="s">
        <v>182</v>
      </c>
      <c r="D88" s="23">
        <f t="shared" si="62"/>
        <v>75</v>
      </c>
      <c r="E88" s="23">
        <f t="shared" si="63"/>
        <v>21</v>
      </c>
      <c r="F88" s="24">
        <f t="shared" si="64"/>
        <v>0</v>
      </c>
      <c r="G88" s="24">
        <f t="shared" si="65"/>
        <v>16</v>
      </c>
      <c r="H88" s="25"/>
      <c r="I88" s="25"/>
      <c r="J88" s="25">
        <v>16</v>
      </c>
      <c r="K88" s="25"/>
      <c r="L88" s="24">
        <f t="shared" si="66"/>
        <v>5</v>
      </c>
      <c r="M88" s="23">
        <f t="shared" si="67"/>
        <v>54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43"/>
      <c r="AE88" s="43"/>
      <c r="AF88" s="26"/>
      <c r="AG88" s="26"/>
      <c r="AH88" s="43"/>
      <c r="AI88" s="43">
        <v>16</v>
      </c>
      <c r="AJ88" s="44">
        <v>5</v>
      </c>
      <c r="AK88" s="44">
        <v>54</v>
      </c>
      <c r="AL88" s="44"/>
      <c r="AM88" s="44"/>
      <c r="AN88" s="44"/>
      <c r="AO88" s="44"/>
      <c r="AP88" s="43"/>
      <c r="AQ88" s="43"/>
      <c r="AR88" s="44"/>
      <c r="AS88" s="106"/>
      <c r="AT88" s="52"/>
      <c r="AU88" s="26"/>
      <c r="AV88" s="26"/>
      <c r="AW88" s="26"/>
      <c r="AX88" s="43"/>
      <c r="AY88" s="62">
        <v>3</v>
      </c>
      <c r="AZ88" s="43"/>
      <c r="BA88" s="94"/>
      <c r="BB88" s="55">
        <f t="shared" si="60"/>
        <v>0.84</v>
      </c>
      <c r="BC88" s="26">
        <f t="shared" si="61"/>
        <v>3</v>
      </c>
      <c r="BD88" s="26"/>
      <c r="BE88" s="26">
        <v>3</v>
      </c>
    </row>
    <row r="89" spans="1:57" s="7" customFormat="1" ht="35.25" customHeight="1">
      <c r="A89" s="14" t="s">
        <v>6</v>
      </c>
      <c r="B89" s="45" t="s">
        <v>209</v>
      </c>
      <c r="C89" s="18" t="s">
        <v>200</v>
      </c>
      <c r="D89" s="23">
        <f t="shared" si="62"/>
        <v>60</v>
      </c>
      <c r="E89" s="23">
        <f t="shared" si="63"/>
        <v>17</v>
      </c>
      <c r="F89" s="24">
        <f t="shared" si="64"/>
        <v>0</v>
      </c>
      <c r="G89" s="24">
        <f t="shared" si="65"/>
        <v>12</v>
      </c>
      <c r="H89" s="25">
        <v>12</v>
      </c>
      <c r="I89" s="25"/>
      <c r="J89" s="25"/>
      <c r="K89" s="25"/>
      <c r="L89" s="24">
        <f t="shared" si="66"/>
        <v>5</v>
      </c>
      <c r="M89" s="23">
        <f t="shared" si="67"/>
        <v>43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44"/>
      <c r="AJ89" s="44"/>
      <c r="AK89" s="44"/>
      <c r="AL89" s="44"/>
      <c r="AM89" s="44"/>
      <c r="AN89" s="44"/>
      <c r="AO89" s="44"/>
      <c r="AP89" s="43"/>
      <c r="AQ89" s="43">
        <v>12</v>
      </c>
      <c r="AR89" s="44">
        <v>5</v>
      </c>
      <c r="AS89" s="106">
        <v>43</v>
      </c>
      <c r="AT89" s="52"/>
      <c r="AU89" s="26"/>
      <c r="AV89" s="26"/>
      <c r="AW89" s="26"/>
      <c r="AX89" s="26"/>
      <c r="AY89" s="26"/>
      <c r="AZ89" s="43"/>
      <c r="BA89" s="94">
        <v>2</v>
      </c>
      <c r="BB89" s="55">
        <f t="shared" si="60"/>
        <v>0.68</v>
      </c>
      <c r="BC89" s="26">
        <f t="shared" si="61"/>
        <v>2</v>
      </c>
      <c r="BD89" s="26"/>
      <c r="BE89" s="26">
        <v>2</v>
      </c>
    </row>
    <row r="90" spans="1:57" s="7" customFormat="1" ht="35.25" customHeight="1">
      <c r="A90" s="14" t="s">
        <v>5</v>
      </c>
      <c r="B90" s="45" t="s">
        <v>207</v>
      </c>
      <c r="C90" s="18" t="s">
        <v>200</v>
      </c>
      <c r="D90" s="23">
        <f t="shared" si="62"/>
        <v>60</v>
      </c>
      <c r="E90" s="23">
        <f t="shared" si="63"/>
        <v>21</v>
      </c>
      <c r="F90" s="24">
        <f t="shared" si="64"/>
        <v>0</v>
      </c>
      <c r="G90" s="24">
        <f t="shared" si="65"/>
        <v>16</v>
      </c>
      <c r="H90" s="25">
        <v>16</v>
      </c>
      <c r="I90" s="25"/>
      <c r="J90" s="25"/>
      <c r="K90" s="25"/>
      <c r="L90" s="24">
        <f t="shared" si="66"/>
        <v>5</v>
      </c>
      <c r="M90" s="23">
        <f t="shared" si="67"/>
        <v>39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44"/>
      <c r="AJ90" s="44"/>
      <c r="AK90" s="44"/>
      <c r="AL90" s="44"/>
      <c r="AM90" s="44"/>
      <c r="AN90" s="44"/>
      <c r="AO90" s="44"/>
      <c r="AP90" s="43"/>
      <c r="AQ90" s="43">
        <v>16</v>
      </c>
      <c r="AR90" s="44">
        <v>5</v>
      </c>
      <c r="AS90" s="106">
        <v>39</v>
      </c>
      <c r="AT90" s="52"/>
      <c r="AU90" s="26"/>
      <c r="AV90" s="26"/>
      <c r="AW90" s="26"/>
      <c r="AX90" s="26"/>
      <c r="AY90" s="26"/>
      <c r="AZ90" s="43"/>
      <c r="BA90" s="94">
        <v>2</v>
      </c>
      <c r="BB90" s="55">
        <f>SUM(E90)/25</f>
        <v>0.84</v>
      </c>
      <c r="BC90" s="26">
        <f>SUM(AT90:BA90)</f>
        <v>2</v>
      </c>
      <c r="BD90" s="26"/>
      <c r="BE90" s="26">
        <v>2</v>
      </c>
    </row>
    <row r="91" spans="1:57" s="7" customFormat="1" ht="35.25" customHeight="1">
      <c r="A91" s="14" t="s">
        <v>20</v>
      </c>
      <c r="B91" s="45" t="s">
        <v>213</v>
      </c>
      <c r="C91" s="18" t="s">
        <v>197</v>
      </c>
      <c r="D91" s="23">
        <f t="shared" si="62"/>
        <v>50</v>
      </c>
      <c r="E91" s="23">
        <f t="shared" si="63"/>
        <v>21</v>
      </c>
      <c r="F91" s="24">
        <f t="shared" si="64"/>
        <v>0</v>
      </c>
      <c r="G91" s="24">
        <f t="shared" si="65"/>
        <v>16</v>
      </c>
      <c r="H91" s="25">
        <v>16</v>
      </c>
      <c r="I91" s="25"/>
      <c r="J91" s="25"/>
      <c r="K91" s="25"/>
      <c r="L91" s="24">
        <f t="shared" si="66"/>
        <v>5</v>
      </c>
      <c r="M91" s="23">
        <f t="shared" si="67"/>
        <v>29</v>
      </c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44"/>
      <c r="AJ91" s="44"/>
      <c r="AK91" s="44"/>
      <c r="AL91" s="44"/>
      <c r="AM91" s="44"/>
      <c r="AN91" s="44"/>
      <c r="AO91" s="44"/>
      <c r="AP91" s="43"/>
      <c r="AQ91" s="43">
        <v>16</v>
      </c>
      <c r="AR91" s="44">
        <v>5</v>
      </c>
      <c r="AS91" s="106">
        <v>29</v>
      </c>
      <c r="AT91" s="52"/>
      <c r="AU91" s="26"/>
      <c r="AV91" s="26"/>
      <c r="AW91" s="26"/>
      <c r="AX91" s="26"/>
      <c r="AY91" s="26"/>
      <c r="AZ91" s="43"/>
      <c r="BA91" s="94">
        <v>2</v>
      </c>
      <c r="BB91" s="55">
        <f t="shared" si="60"/>
        <v>0.84</v>
      </c>
      <c r="BC91" s="26">
        <f t="shared" si="61"/>
        <v>2</v>
      </c>
      <c r="BD91" s="26"/>
      <c r="BE91" s="26">
        <v>2</v>
      </c>
    </row>
    <row r="92" spans="1:57" s="8" customFormat="1" ht="44.25">
      <c r="A92" s="13" t="s">
        <v>69</v>
      </c>
      <c r="B92" s="16" t="s">
        <v>121</v>
      </c>
      <c r="C92" s="13"/>
      <c r="D92" s="22">
        <f>SUM(D93:D99)</f>
        <v>445</v>
      </c>
      <c r="E92" s="22">
        <f aca="true" t="shared" si="68" ref="E92:BE92">SUM(E93:E99)</f>
        <v>138</v>
      </c>
      <c r="F92" s="22">
        <f t="shared" si="68"/>
        <v>63</v>
      </c>
      <c r="G92" s="22">
        <f t="shared" si="68"/>
        <v>40</v>
      </c>
      <c r="H92" s="22">
        <f t="shared" si="68"/>
        <v>0</v>
      </c>
      <c r="I92" s="22">
        <f t="shared" si="68"/>
        <v>16</v>
      </c>
      <c r="J92" s="22">
        <f t="shared" si="68"/>
        <v>24</v>
      </c>
      <c r="K92" s="22">
        <f t="shared" si="68"/>
        <v>0</v>
      </c>
      <c r="L92" s="22">
        <f t="shared" si="68"/>
        <v>35</v>
      </c>
      <c r="M92" s="22">
        <f t="shared" si="68"/>
        <v>307</v>
      </c>
      <c r="N92" s="22">
        <f t="shared" si="68"/>
        <v>0</v>
      </c>
      <c r="O92" s="22">
        <f t="shared" si="68"/>
        <v>0</v>
      </c>
      <c r="P92" s="22">
        <f t="shared" si="68"/>
        <v>0</v>
      </c>
      <c r="Q92" s="22">
        <f t="shared" si="68"/>
        <v>0</v>
      </c>
      <c r="R92" s="22">
        <f t="shared" si="68"/>
        <v>0</v>
      </c>
      <c r="S92" s="22">
        <f t="shared" si="68"/>
        <v>0</v>
      </c>
      <c r="T92" s="22">
        <f t="shared" si="68"/>
        <v>0</v>
      </c>
      <c r="U92" s="22">
        <f t="shared" si="68"/>
        <v>0</v>
      </c>
      <c r="V92" s="22">
        <f t="shared" si="68"/>
        <v>0</v>
      </c>
      <c r="W92" s="22">
        <f t="shared" si="68"/>
        <v>0</v>
      </c>
      <c r="X92" s="22">
        <f t="shared" si="68"/>
        <v>0</v>
      </c>
      <c r="Y92" s="22">
        <f t="shared" si="68"/>
        <v>0</v>
      </c>
      <c r="Z92" s="22">
        <f t="shared" si="68"/>
        <v>0</v>
      </c>
      <c r="AA92" s="22">
        <f t="shared" si="68"/>
        <v>0</v>
      </c>
      <c r="AB92" s="22">
        <f t="shared" si="68"/>
        <v>0</v>
      </c>
      <c r="AC92" s="22">
        <f t="shared" si="68"/>
        <v>0</v>
      </c>
      <c r="AD92" s="22">
        <f t="shared" si="68"/>
        <v>0</v>
      </c>
      <c r="AE92" s="22">
        <f t="shared" si="68"/>
        <v>0</v>
      </c>
      <c r="AF92" s="22">
        <f t="shared" si="68"/>
        <v>0</v>
      </c>
      <c r="AG92" s="22">
        <f t="shared" si="68"/>
        <v>0</v>
      </c>
      <c r="AH92" s="22">
        <f t="shared" si="68"/>
        <v>24</v>
      </c>
      <c r="AI92" s="22">
        <f t="shared" si="68"/>
        <v>8</v>
      </c>
      <c r="AJ92" s="22">
        <f t="shared" si="68"/>
        <v>5</v>
      </c>
      <c r="AK92" s="22">
        <f t="shared" si="68"/>
        <v>38</v>
      </c>
      <c r="AL92" s="22">
        <f t="shared" si="68"/>
        <v>20</v>
      </c>
      <c r="AM92" s="22">
        <f t="shared" si="68"/>
        <v>16</v>
      </c>
      <c r="AN92" s="22">
        <f t="shared" si="68"/>
        <v>15</v>
      </c>
      <c r="AO92" s="22">
        <f t="shared" si="68"/>
        <v>104</v>
      </c>
      <c r="AP92" s="22">
        <f t="shared" si="68"/>
        <v>19</v>
      </c>
      <c r="AQ92" s="22">
        <f t="shared" si="68"/>
        <v>16</v>
      </c>
      <c r="AR92" s="22">
        <f t="shared" si="68"/>
        <v>15</v>
      </c>
      <c r="AS92" s="22">
        <f t="shared" si="68"/>
        <v>165</v>
      </c>
      <c r="AT92" s="22">
        <f t="shared" si="68"/>
        <v>0</v>
      </c>
      <c r="AU92" s="22">
        <f t="shared" si="68"/>
        <v>0</v>
      </c>
      <c r="AV92" s="22">
        <f t="shared" si="68"/>
        <v>0</v>
      </c>
      <c r="AW92" s="22">
        <f t="shared" si="68"/>
        <v>0</v>
      </c>
      <c r="AX92" s="22">
        <f t="shared" si="68"/>
        <v>0</v>
      </c>
      <c r="AY92" s="22">
        <f t="shared" si="68"/>
        <v>3</v>
      </c>
      <c r="AZ92" s="22">
        <f t="shared" si="68"/>
        <v>6</v>
      </c>
      <c r="BA92" s="22">
        <f t="shared" si="68"/>
        <v>8</v>
      </c>
      <c r="BB92" s="22">
        <f t="shared" si="68"/>
        <v>5</v>
      </c>
      <c r="BC92" s="22">
        <f t="shared" si="68"/>
        <v>17</v>
      </c>
      <c r="BD92" s="22">
        <f t="shared" si="68"/>
        <v>0</v>
      </c>
      <c r="BE92" s="22">
        <f t="shared" si="68"/>
        <v>17</v>
      </c>
    </row>
    <row r="93" spans="1:57" s="7" customFormat="1" ht="34.5">
      <c r="A93" s="14" t="s">
        <v>10</v>
      </c>
      <c r="B93" s="15" t="s">
        <v>154</v>
      </c>
      <c r="C93" s="18" t="s">
        <v>182</v>
      </c>
      <c r="D93" s="23">
        <f>SUM(E93,M93)</f>
        <v>50</v>
      </c>
      <c r="E93" s="23">
        <f>SUM(F93:G93,L93)</f>
        <v>21</v>
      </c>
      <c r="F93" s="24">
        <f>SUM(N93,R93,V93,Z93,AD93,AH93,AL93,AP93)</f>
        <v>16</v>
      </c>
      <c r="G93" s="24">
        <f>SUM(O93,S93,W93,AA93,AE93,AI93,AM93,AQ93)</f>
        <v>0</v>
      </c>
      <c r="H93" s="25"/>
      <c r="I93" s="25"/>
      <c r="J93" s="25"/>
      <c r="K93" s="25"/>
      <c r="L93" s="24">
        <f>SUM(P93,T93,X93,AB93,AF93,AJ93,AN93,AR93)</f>
        <v>5</v>
      </c>
      <c r="M93" s="23">
        <f>SUM(Q93,U93,Y93,AC93,AG93,AK93,AO93,AS93)</f>
        <v>29</v>
      </c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43">
        <v>16</v>
      </c>
      <c r="AI93" s="43"/>
      <c r="AJ93" s="26">
        <v>5</v>
      </c>
      <c r="AK93" s="26">
        <v>29</v>
      </c>
      <c r="AL93" s="26"/>
      <c r="AM93" s="26"/>
      <c r="AN93" s="26"/>
      <c r="AO93" s="26"/>
      <c r="AP93" s="43"/>
      <c r="AQ93" s="43"/>
      <c r="AR93" s="26"/>
      <c r="AS93" s="53"/>
      <c r="AT93" s="58"/>
      <c r="AU93" s="43"/>
      <c r="AV93" s="43"/>
      <c r="AW93" s="43"/>
      <c r="AX93" s="43"/>
      <c r="AY93" s="43">
        <v>2</v>
      </c>
      <c r="AZ93" s="43"/>
      <c r="BA93" s="94"/>
      <c r="BB93" s="55">
        <f aca="true" t="shared" si="69" ref="BB93:BB99">SUM(E93)/25</f>
        <v>0.84</v>
      </c>
      <c r="BC93" s="26">
        <f aca="true" t="shared" si="70" ref="BC93:BC99">SUM(AT93:BA93)</f>
        <v>2</v>
      </c>
      <c r="BD93" s="26"/>
      <c r="BE93" s="26">
        <v>2</v>
      </c>
    </row>
    <row r="94" spans="1:57" s="7" customFormat="1" ht="34.5">
      <c r="A94" s="14" t="s">
        <v>9</v>
      </c>
      <c r="B94" s="15" t="s">
        <v>124</v>
      </c>
      <c r="C94" s="18" t="s">
        <v>182</v>
      </c>
      <c r="D94" s="23">
        <f aca="true" t="shared" si="71" ref="D94:D99">SUM(E94,M94)</f>
        <v>25</v>
      </c>
      <c r="E94" s="23">
        <f aca="true" t="shared" si="72" ref="E94:E99">SUM(F94:G94,L94)</f>
        <v>16</v>
      </c>
      <c r="F94" s="24">
        <f aca="true" t="shared" si="73" ref="F94:F99">SUM(N94,R94,V94,Z94,AD94,AH94,AL94,AP94)</f>
        <v>8</v>
      </c>
      <c r="G94" s="24">
        <f aca="true" t="shared" si="74" ref="G94:G99">SUM(O94,S94,W94,AA94,AE94,AI94,AM94,AQ94)</f>
        <v>8</v>
      </c>
      <c r="H94" s="25"/>
      <c r="I94" s="25">
        <v>8</v>
      </c>
      <c r="J94" s="25"/>
      <c r="K94" s="25"/>
      <c r="L94" s="24">
        <f aca="true" t="shared" si="75" ref="L94:L99">SUM(P94,T94,X94,AB94,AF94,AJ94,AN94,AR94)</f>
        <v>0</v>
      </c>
      <c r="M94" s="23">
        <f aca="true" t="shared" si="76" ref="M94:M99">SUM(Q94,U94,Y94,AC94,AG94,AK94,AO94,AS94)</f>
        <v>9</v>
      </c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43"/>
      <c r="AE94" s="43"/>
      <c r="AF94" s="26"/>
      <c r="AG94" s="26"/>
      <c r="AH94" s="43">
        <v>8</v>
      </c>
      <c r="AI94" s="43">
        <v>8</v>
      </c>
      <c r="AJ94" s="26"/>
      <c r="AK94" s="26">
        <v>9</v>
      </c>
      <c r="AL94" s="43"/>
      <c r="AM94" s="43"/>
      <c r="AN94" s="26"/>
      <c r="AO94" s="26"/>
      <c r="AP94" s="26"/>
      <c r="AQ94" s="26"/>
      <c r="AR94" s="26"/>
      <c r="AS94" s="53"/>
      <c r="AT94" s="58"/>
      <c r="AU94" s="43"/>
      <c r="AV94" s="43"/>
      <c r="AW94" s="43"/>
      <c r="AX94" s="43"/>
      <c r="AY94" s="43">
        <v>1</v>
      </c>
      <c r="AZ94" s="43"/>
      <c r="BA94" s="94"/>
      <c r="BB94" s="55">
        <f t="shared" si="69"/>
        <v>0.64</v>
      </c>
      <c r="BC94" s="26">
        <f t="shared" si="70"/>
        <v>1</v>
      </c>
      <c r="BD94" s="26"/>
      <c r="BE94" s="26">
        <v>1</v>
      </c>
    </row>
    <row r="95" spans="1:57" s="7" customFormat="1" ht="34.5">
      <c r="A95" s="14" t="s">
        <v>8</v>
      </c>
      <c r="B95" s="15" t="s">
        <v>125</v>
      </c>
      <c r="C95" s="18" t="s">
        <v>181</v>
      </c>
      <c r="D95" s="23">
        <f t="shared" si="71"/>
        <v>30</v>
      </c>
      <c r="E95" s="23">
        <f t="shared" si="72"/>
        <v>13</v>
      </c>
      <c r="F95" s="24">
        <f t="shared" si="73"/>
        <v>8</v>
      </c>
      <c r="G95" s="24">
        <f t="shared" si="74"/>
        <v>0</v>
      </c>
      <c r="H95" s="25"/>
      <c r="I95" s="46"/>
      <c r="J95" s="25"/>
      <c r="K95" s="25"/>
      <c r="L95" s="24">
        <f t="shared" si="75"/>
        <v>5</v>
      </c>
      <c r="M95" s="23">
        <f t="shared" si="76"/>
        <v>17</v>
      </c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43"/>
      <c r="AI95" s="43"/>
      <c r="AJ95" s="26"/>
      <c r="AK95" s="26"/>
      <c r="AL95" s="43">
        <v>8</v>
      </c>
      <c r="AM95" s="43"/>
      <c r="AN95" s="26">
        <v>5</v>
      </c>
      <c r="AO95" s="53">
        <v>17</v>
      </c>
      <c r="AP95" s="43"/>
      <c r="AQ95" s="43"/>
      <c r="AR95" s="26"/>
      <c r="AS95" s="53"/>
      <c r="AT95" s="58"/>
      <c r="AU95" s="43"/>
      <c r="AV95" s="43"/>
      <c r="AW95" s="43"/>
      <c r="AX95" s="43"/>
      <c r="AY95" s="43"/>
      <c r="AZ95" s="43">
        <v>1</v>
      </c>
      <c r="BA95" s="99"/>
      <c r="BB95" s="55"/>
      <c r="BC95" s="26">
        <f t="shared" si="70"/>
        <v>1</v>
      </c>
      <c r="BD95" s="26"/>
      <c r="BE95" s="26">
        <v>1</v>
      </c>
    </row>
    <row r="96" spans="1:57" s="7" customFormat="1" ht="34.5">
      <c r="A96" s="14" t="s">
        <v>7</v>
      </c>
      <c r="B96" s="15" t="s">
        <v>126</v>
      </c>
      <c r="C96" s="18" t="s">
        <v>201</v>
      </c>
      <c r="D96" s="23">
        <f t="shared" si="71"/>
        <v>175</v>
      </c>
      <c r="E96" s="23">
        <f t="shared" si="72"/>
        <v>31</v>
      </c>
      <c r="F96" s="24">
        <f t="shared" si="73"/>
        <v>8</v>
      </c>
      <c r="G96" s="24">
        <f t="shared" si="74"/>
        <v>8</v>
      </c>
      <c r="H96" s="25"/>
      <c r="I96" s="25"/>
      <c r="J96" s="25">
        <v>8</v>
      </c>
      <c r="K96" s="25"/>
      <c r="L96" s="24">
        <f t="shared" si="75"/>
        <v>15</v>
      </c>
      <c r="M96" s="23">
        <f t="shared" si="76"/>
        <v>144</v>
      </c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43"/>
      <c r="AI96" s="43"/>
      <c r="AJ96" s="26"/>
      <c r="AK96" s="26"/>
      <c r="AL96" s="43"/>
      <c r="AM96" s="43"/>
      <c r="AN96" s="26"/>
      <c r="AO96" s="26"/>
      <c r="AP96" s="43">
        <v>8</v>
      </c>
      <c r="AQ96" s="43">
        <v>8</v>
      </c>
      <c r="AR96" s="26">
        <v>15</v>
      </c>
      <c r="AS96" s="53">
        <v>144</v>
      </c>
      <c r="AT96" s="58"/>
      <c r="AU96" s="43"/>
      <c r="AV96" s="43"/>
      <c r="AW96" s="43"/>
      <c r="AX96" s="43"/>
      <c r="AY96" s="43"/>
      <c r="AZ96" s="43"/>
      <c r="BA96" s="94">
        <v>7</v>
      </c>
      <c r="BB96" s="55">
        <f t="shared" si="69"/>
        <v>1.24</v>
      </c>
      <c r="BC96" s="26">
        <f t="shared" si="70"/>
        <v>7</v>
      </c>
      <c r="BD96" s="26"/>
      <c r="BE96" s="26">
        <v>6</v>
      </c>
    </row>
    <row r="97" spans="1:57" s="7" customFormat="1" ht="34.5">
      <c r="A97" s="14" t="s">
        <v>6</v>
      </c>
      <c r="B97" s="15" t="s">
        <v>127</v>
      </c>
      <c r="C97" s="18" t="s">
        <v>181</v>
      </c>
      <c r="D97" s="23">
        <f t="shared" si="71"/>
        <v>50</v>
      </c>
      <c r="E97" s="23">
        <f t="shared" si="72"/>
        <v>17</v>
      </c>
      <c r="F97" s="24">
        <f t="shared" si="73"/>
        <v>4</v>
      </c>
      <c r="G97" s="24">
        <f t="shared" si="74"/>
        <v>8</v>
      </c>
      <c r="H97" s="25"/>
      <c r="I97" s="46"/>
      <c r="J97" s="25">
        <v>8</v>
      </c>
      <c r="K97" s="25"/>
      <c r="L97" s="24">
        <f t="shared" si="75"/>
        <v>5</v>
      </c>
      <c r="M97" s="23">
        <f t="shared" si="76"/>
        <v>33</v>
      </c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43"/>
      <c r="AI97" s="43"/>
      <c r="AJ97" s="26"/>
      <c r="AK97" s="26"/>
      <c r="AL97" s="43">
        <v>4</v>
      </c>
      <c r="AM97" s="43">
        <v>8</v>
      </c>
      <c r="AN97" s="26">
        <v>5</v>
      </c>
      <c r="AO97" s="26">
        <v>33</v>
      </c>
      <c r="AP97" s="43"/>
      <c r="AQ97" s="43"/>
      <c r="AR97" s="26"/>
      <c r="AS97" s="53"/>
      <c r="AT97" s="58"/>
      <c r="AU97" s="43"/>
      <c r="AV97" s="43"/>
      <c r="AW97" s="43"/>
      <c r="AX97" s="43"/>
      <c r="AY97" s="43"/>
      <c r="AZ97" s="43">
        <v>2</v>
      </c>
      <c r="BA97" s="94"/>
      <c r="BB97" s="55">
        <f t="shared" si="69"/>
        <v>0.68</v>
      </c>
      <c r="BC97" s="26">
        <f t="shared" si="70"/>
        <v>2</v>
      </c>
      <c r="BD97" s="26"/>
      <c r="BE97" s="26">
        <v>3</v>
      </c>
    </row>
    <row r="98" spans="1:57" s="7" customFormat="1" ht="34.5">
      <c r="A98" s="14" t="s">
        <v>5</v>
      </c>
      <c r="B98" s="15" t="s">
        <v>128</v>
      </c>
      <c r="C98" s="18" t="s">
        <v>197</v>
      </c>
      <c r="D98" s="23">
        <f t="shared" si="71"/>
        <v>40</v>
      </c>
      <c r="E98" s="23">
        <f t="shared" si="72"/>
        <v>19</v>
      </c>
      <c r="F98" s="24">
        <f t="shared" si="73"/>
        <v>11</v>
      </c>
      <c r="G98" s="24">
        <f t="shared" si="74"/>
        <v>8</v>
      </c>
      <c r="H98" s="25"/>
      <c r="I98" s="25">
        <v>8</v>
      </c>
      <c r="J98" s="25"/>
      <c r="K98" s="25"/>
      <c r="L98" s="24">
        <f t="shared" si="75"/>
        <v>0</v>
      </c>
      <c r="M98" s="23">
        <f t="shared" si="76"/>
        <v>21</v>
      </c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43"/>
      <c r="AI98" s="43"/>
      <c r="AJ98" s="26"/>
      <c r="AK98" s="26"/>
      <c r="AL98" s="43"/>
      <c r="AM98" s="43"/>
      <c r="AN98" s="26"/>
      <c r="AO98" s="26"/>
      <c r="AP98" s="43">
        <v>11</v>
      </c>
      <c r="AQ98" s="43">
        <v>8</v>
      </c>
      <c r="AR98" s="26"/>
      <c r="AS98" s="53">
        <v>21</v>
      </c>
      <c r="AT98" s="58"/>
      <c r="AU98" s="43"/>
      <c r="AV98" s="43"/>
      <c r="AW98" s="43"/>
      <c r="AX98" s="43"/>
      <c r="AY98" s="43"/>
      <c r="AZ98" s="43"/>
      <c r="BA98" s="94">
        <v>1</v>
      </c>
      <c r="BB98" s="55">
        <f t="shared" si="69"/>
        <v>0.76</v>
      </c>
      <c r="BC98" s="26">
        <f t="shared" si="70"/>
        <v>1</v>
      </c>
      <c r="BD98" s="26"/>
      <c r="BE98" s="26">
        <v>1</v>
      </c>
    </row>
    <row r="99" spans="1:57" s="7" customFormat="1" ht="35.25" thickBot="1">
      <c r="A99" s="14" t="s">
        <v>20</v>
      </c>
      <c r="B99" s="15" t="s">
        <v>129</v>
      </c>
      <c r="C99" s="18" t="s">
        <v>223</v>
      </c>
      <c r="D99" s="23">
        <f t="shared" si="71"/>
        <v>75</v>
      </c>
      <c r="E99" s="23">
        <f t="shared" si="72"/>
        <v>21</v>
      </c>
      <c r="F99" s="24">
        <f t="shared" si="73"/>
        <v>8</v>
      </c>
      <c r="G99" s="24">
        <f t="shared" si="74"/>
        <v>8</v>
      </c>
      <c r="H99" s="25"/>
      <c r="I99" s="25"/>
      <c r="J99" s="25">
        <v>8</v>
      </c>
      <c r="K99" s="25"/>
      <c r="L99" s="24">
        <f t="shared" si="75"/>
        <v>5</v>
      </c>
      <c r="M99" s="23">
        <f t="shared" si="76"/>
        <v>54</v>
      </c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43"/>
      <c r="AI99" s="43"/>
      <c r="AJ99" s="26"/>
      <c r="AK99" s="26"/>
      <c r="AL99" s="43">
        <v>8</v>
      </c>
      <c r="AM99" s="43">
        <v>8</v>
      </c>
      <c r="AN99" s="26">
        <v>5</v>
      </c>
      <c r="AO99" s="26">
        <v>54</v>
      </c>
      <c r="AP99" s="43"/>
      <c r="AQ99" s="43"/>
      <c r="AR99" s="26"/>
      <c r="AS99" s="26"/>
      <c r="AT99" s="100"/>
      <c r="AU99" s="101"/>
      <c r="AV99" s="101"/>
      <c r="AW99" s="101"/>
      <c r="AX99" s="101"/>
      <c r="AY99" s="101"/>
      <c r="AZ99" s="102">
        <v>3</v>
      </c>
      <c r="BA99" s="103"/>
      <c r="BB99" s="55">
        <f t="shared" si="69"/>
        <v>0.84</v>
      </c>
      <c r="BC99" s="26">
        <f t="shared" si="70"/>
        <v>3</v>
      </c>
      <c r="BD99" s="26"/>
      <c r="BE99" s="26">
        <v>3</v>
      </c>
    </row>
    <row r="100" spans="1:57" s="7" customFormat="1" ht="34.5">
      <c r="A100" s="115" t="s">
        <v>170</v>
      </c>
      <c r="B100" s="115"/>
      <c r="C100" s="115"/>
      <c r="D100" s="112">
        <f aca="true" t="shared" si="77" ref="D100:AI100">SUM(D8,D17,D25,D48,D60,D67)</f>
        <v>5320</v>
      </c>
      <c r="E100" s="112">
        <f t="shared" si="77"/>
        <v>1847</v>
      </c>
      <c r="F100" s="112">
        <f t="shared" si="77"/>
        <v>532</v>
      </c>
      <c r="G100" s="112">
        <f t="shared" si="77"/>
        <v>846</v>
      </c>
      <c r="H100" s="112">
        <f t="shared" si="77"/>
        <v>213</v>
      </c>
      <c r="I100" s="112">
        <f t="shared" si="77"/>
        <v>430</v>
      </c>
      <c r="J100" s="112">
        <f t="shared" si="77"/>
        <v>203</v>
      </c>
      <c r="K100" s="112">
        <f t="shared" si="77"/>
        <v>0</v>
      </c>
      <c r="L100" s="112">
        <f t="shared" si="77"/>
        <v>469</v>
      </c>
      <c r="M100" s="112">
        <f t="shared" si="77"/>
        <v>3473</v>
      </c>
      <c r="N100" s="23">
        <f t="shared" si="77"/>
        <v>66</v>
      </c>
      <c r="O100" s="23">
        <f t="shared" si="77"/>
        <v>122</v>
      </c>
      <c r="P100" s="23">
        <f t="shared" si="77"/>
        <v>95</v>
      </c>
      <c r="Q100" s="23">
        <f t="shared" si="77"/>
        <v>377</v>
      </c>
      <c r="R100" s="23">
        <f t="shared" si="77"/>
        <v>96</v>
      </c>
      <c r="S100" s="23">
        <f t="shared" si="77"/>
        <v>106</v>
      </c>
      <c r="T100" s="23">
        <f t="shared" si="77"/>
        <v>42</v>
      </c>
      <c r="U100" s="23">
        <f t="shared" si="77"/>
        <v>441</v>
      </c>
      <c r="V100" s="23">
        <f t="shared" si="77"/>
        <v>86</v>
      </c>
      <c r="W100" s="23">
        <f t="shared" si="77"/>
        <v>138</v>
      </c>
      <c r="X100" s="23">
        <f t="shared" si="77"/>
        <v>65</v>
      </c>
      <c r="Y100" s="23">
        <f t="shared" si="77"/>
        <v>406</v>
      </c>
      <c r="Z100" s="23">
        <f t="shared" si="77"/>
        <v>66</v>
      </c>
      <c r="AA100" s="23">
        <f t="shared" si="77"/>
        <v>78</v>
      </c>
      <c r="AB100" s="23">
        <f t="shared" si="77"/>
        <v>30</v>
      </c>
      <c r="AC100" s="23">
        <f t="shared" si="77"/>
        <v>476</v>
      </c>
      <c r="AD100" s="23">
        <f t="shared" si="77"/>
        <v>78</v>
      </c>
      <c r="AE100" s="23">
        <f t="shared" si="77"/>
        <v>127</v>
      </c>
      <c r="AF100" s="23">
        <f t="shared" si="77"/>
        <v>72</v>
      </c>
      <c r="AG100" s="23">
        <f t="shared" si="77"/>
        <v>383</v>
      </c>
      <c r="AH100" s="23">
        <f t="shared" si="77"/>
        <v>62</v>
      </c>
      <c r="AI100" s="23">
        <f t="shared" si="77"/>
        <v>71</v>
      </c>
      <c r="AJ100" s="23">
        <f aca="true" t="shared" si="78" ref="AJ100:BE100">SUM(AJ8,AJ17,AJ25,AJ48,AJ60,AJ67)</f>
        <v>60</v>
      </c>
      <c r="AK100" s="23">
        <f t="shared" si="78"/>
        <v>457</v>
      </c>
      <c r="AL100" s="23">
        <f t="shared" si="78"/>
        <v>62</v>
      </c>
      <c r="AM100" s="23">
        <f t="shared" si="78"/>
        <v>101</v>
      </c>
      <c r="AN100" s="23">
        <f t="shared" si="78"/>
        <v>65</v>
      </c>
      <c r="AO100" s="23">
        <f t="shared" si="78"/>
        <v>407</v>
      </c>
      <c r="AP100" s="23">
        <f t="shared" si="78"/>
        <v>16</v>
      </c>
      <c r="AQ100" s="23">
        <f t="shared" si="78"/>
        <v>103</v>
      </c>
      <c r="AR100" s="23">
        <f t="shared" si="78"/>
        <v>40</v>
      </c>
      <c r="AS100" s="23">
        <f t="shared" si="78"/>
        <v>526</v>
      </c>
      <c r="AT100" s="23">
        <f t="shared" si="78"/>
        <v>26</v>
      </c>
      <c r="AU100" s="23">
        <f t="shared" si="78"/>
        <v>27</v>
      </c>
      <c r="AV100" s="23">
        <f t="shared" si="78"/>
        <v>27</v>
      </c>
      <c r="AW100" s="23">
        <f t="shared" si="78"/>
        <v>26</v>
      </c>
      <c r="AX100" s="23">
        <f t="shared" si="78"/>
        <v>26</v>
      </c>
      <c r="AY100" s="23">
        <f t="shared" si="78"/>
        <v>26</v>
      </c>
      <c r="AZ100" s="23">
        <f t="shared" si="78"/>
        <v>25</v>
      </c>
      <c r="BA100" s="23">
        <f t="shared" si="78"/>
        <v>27</v>
      </c>
      <c r="BB100" s="112">
        <f t="shared" si="78"/>
        <v>75.75999999999999</v>
      </c>
      <c r="BC100" s="112">
        <f t="shared" si="78"/>
        <v>151</v>
      </c>
      <c r="BD100" s="112">
        <f t="shared" si="78"/>
        <v>5</v>
      </c>
      <c r="BE100" s="112">
        <f t="shared" si="78"/>
        <v>52</v>
      </c>
    </row>
    <row r="101" spans="1:57" s="7" customFormat="1" ht="34.5">
      <c r="A101" s="115"/>
      <c r="B101" s="115"/>
      <c r="C101" s="115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>
        <f>SUM(N100:Q100)</f>
        <v>660</v>
      </c>
      <c r="O101" s="112"/>
      <c r="P101" s="112"/>
      <c r="Q101" s="112"/>
      <c r="R101" s="112">
        <f>SUM(R100:U100)</f>
        <v>685</v>
      </c>
      <c r="S101" s="112"/>
      <c r="T101" s="112"/>
      <c r="U101" s="112"/>
      <c r="V101" s="112">
        <f>SUM(V100:Y100)</f>
        <v>695</v>
      </c>
      <c r="W101" s="112"/>
      <c r="X101" s="112"/>
      <c r="Y101" s="112"/>
      <c r="Z101" s="112">
        <f>SUM(Z100:AC100)</f>
        <v>650</v>
      </c>
      <c r="AA101" s="112"/>
      <c r="AB101" s="112"/>
      <c r="AC101" s="112"/>
      <c r="AD101" s="112">
        <f>SUM(AD100:AG100)</f>
        <v>660</v>
      </c>
      <c r="AE101" s="112"/>
      <c r="AF101" s="112"/>
      <c r="AG101" s="112"/>
      <c r="AH101" s="112">
        <f>SUM(AH100:AK100)</f>
        <v>650</v>
      </c>
      <c r="AI101" s="112"/>
      <c r="AJ101" s="112"/>
      <c r="AK101" s="112"/>
      <c r="AL101" s="112">
        <f>SUM(AL100:AO100)</f>
        <v>635</v>
      </c>
      <c r="AM101" s="112"/>
      <c r="AN101" s="112"/>
      <c r="AO101" s="112"/>
      <c r="AP101" s="112">
        <f>SUM(AP100:AS100)</f>
        <v>685</v>
      </c>
      <c r="AQ101" s="112"/>
      <c r="AR101" s="112"/>
      <c r="AS101" s="112"/>
      <c r="AT101" s="130">
        <f>SUM(AT100:BA100)</f>
        <v>210</v>
      </c>
      <c r="AU101" s="131"/>
      <c r="AV101" s="131"/>
      <c r="AW101" s="131"/>
      <c r="AX101" s="131"/>
      <c r="AY101" s="131"/>
      <c r="AZ101" s="131"/>
      <c r="BA101" s="132"/>
      <c r="BB101" s="112"/>
      <c r="BC101" s="112"/>
      <c r="BD101" s="112"/>
      <c r="BE101" s="112"/>
    </row>
    <row r="102" spans="1:57" s="7" customFormat="1" ht="34.5">
      <c r="A102" s="115" t="s">
        <v>140</v>
      </c>
      <c r="B102" s="115"/>
      <c r="C102" s="115"/>
      <c r="D102" s="112">
        <f aca="true" t="shared" si="79" ref="D102:AI102">SUM(D8,D17,D25,D48,D60,D76)</f>
        <v>5320</v>
      </c>
      <c r="E102" s="112">
        <f t="shared" si="79"/>
        <v>1847</v>
      </c>
      <c r="F102" s="112">
        <f t="shared" si="79"/>
        <v>546</v>
      </c>
      <c r="G102" s="112">
        <f t="shared" si="79"/>
        <v>832</v>
      </c>
      <c r="H102" s="112">
        <f t="shared" si="79"/>
        <v>205</v>
      </c>
      <c r="I102" s="112">
        <f t="shared" si="79"/>
        <v>441</v>
      </c>
      <c r="J102" s="112">
        <f t="shared" si="79"/>
        <v>186</v>
      </c>
      <c r="K102" s="112">
        <f t="shared" si="79"/>
        <v>0</v>
      </c>
      <c r="L102" s="112">
        <f t="shared" si="79"/>
        <v>469</v>
      </c>
      <c r="M102" s="112">
        <f t="shared" si="79"/>
        <v>3473</v>
      </c>
      <c r="N102" s="23">
        <f t="shared" si="79"/>
        <v>66</v>
      </c>
      <c r="O102" s="23">
        <f t="shared" si="79"/>
        <v>122</v>
      </c>
      <c r="P102" s="23">
        <f t="shared" si="79"/>
        <v>95</v>
      </c>
      <c r="Q102" s="23">
        <f t="shared" si="79"/>
        <v>377</v>
      </c>
      <c r="R102" s="23">
        <f t="shared" si="79"/>
        <v>96</v>
      </c>
      <c r="S102" s="23">
        <f t="shared" si="79"/>
        <v>106</v>
      </c>
      <c r="T102" s="23">
        <f t="shared" si="79"/>
        <v>42</v>
      </c>
      <c r="U102" s="23">
        <f t="shared" si="79"/>
        <v>441</v>
      </c>
      <c r="V102" s="23">
        <f t="shared" si="79"/>
        <v>86</v>
      </c>
      <c r="W102" s="23">
        <f t="shared" si="79"/>
        <v>138</v>
      </c>
      <c r="X102" s="23">
        <f t="shared" si="79"/>
        <v>65</v>
      </c>
      <c r="Y102" s="23">
        <f t="shared" si="79"/>
        <v>406</v>
      </c>
      <c r="Z102" s="23">
        <f t="shared" si="79"/>
        <v>66</v>
      </c>
      <c r="AA102" s="23">
        <f t="shared" si="79"/>
        <v>78</v>
      </c>
      <c r="AB102" s="23">
        <f t="shared" si="79"/>
        <v>30</v>
      </c>
      <c r="AC102" s="23">
        <f t="shared" si="79"/>
        <v>476</v>
      </c>
      <c r="AD102" s="23">
        <f t="shared" si="79"/>
        <v>78</v>
      </c>
      <c r="AE102" s="23">
        <f t="shared" si="79"/>
        <v>127</v>
      </c>
      <c r="AF102" s="23">
        <f t="shared" si="79"/>
        <v>72</v>
      </c>
      <c r="AG102" s="23">
        <f t="shared" si="79"/>
        <v>383</v>
      </c>
      <c r="AH102" s="23">
        <f t="shared" si="79"/>
        <v>62</v>
      </c>
      <c r="AI102" s="23">
        <f t="shared" si="79"/>
        <v>71</v>
      </c>
      <c r="AJ102" s="23">
        <f aca="true" t="shared" si="80" ref="AJ102:BE102">SUM(AJ8,AJ17,AJ25,AJ48,AJ60,AJ76)</f>
        <v>60</v>
      </c>
      <c r="AK102" s="23">
        <f t="shared" si="80"/>
        <v>457</v>
      </c>
      <c r="AL102" s="23">
        <f t="shared" si="80"/>
        <v>64</v>
      </c>
      <c r="AM102" s="23">
        <f t="shared" si="80"/>
        <v>95</v>
      </c>
      <c r="AN102" s="23">
        <f t="shared" si="80"/>
        <v>65</v>
      </c>
      <c r="AO102" s="23">
        <f t="shared" si="80"/>
        <v>421</v>
      </c>
      <c r="AP102" s="23">
        <f t="shared" si="80"/>
        <v>28</v>
      </c>
      <c r="AQ102" s="23">
        <f t="shared" si="80"/>
        <v>95</v>
      </c>
      <c r="AR102" s="23">
        <f t="shared" si="80"/>
        <v>40</v>
      </c>
      <c r="AS102" s="23">
        <f t="shared" si="80"/>
        <v>512</v>
      </c>
      <c r="AT102" s="23">
        <f t="shared" si="80"/>
        <v>26</v>
      </c>
      <c r="AU102" s="23">
        <f t="shared" si="80"/>
        <v>27</v>
      </c>
      <c r="AV102" s="23">
        <f t="shared" si="80"/>
        <v>27</v>
      </c>
      <c r="AW102" s="23">
        <f t="shared" si="80"/>
        <v>26</v>
      </c>
      <c r="AX102" s="23">
        <f t="shared" si="80"/>
        <v>26</v>
      </c>
      <c r="AY102" s="23">
        <f t="shared" si="80"/>
        <v>26</v>
      </c>
      <c r="AZ102" s="23">
        <f t="shared" si="80"/>
        <v>25</v>
      </c>
      <c r="BA102" s="23">
        <f t="shared" si="80"/>
        <v>27</v>
      </c>
      <c r="BB102" s="112">
        <f t="shared" si="80"/>
        <v>76.27999999999999</v>
      </c>
      <c r="BC102" s="112">
        <f t="shared" si="80"/>
        <v>151</v>
      </c>
      <c r="BD102" s="112">
        <f t="shared" si="80"/>
        <v>5</v>
      </c>
      <c r="BE102" s="112">
        <f t="shared" si="80"/>
        <v>52</v>
      </c>
    </row>
    <row r="103" spans="1:57" s="7" customFormat="1" ht="34.5">
      <c r="A103" s="115"/>
      <c r="B103" s="115"/>
      <c r="C103" s="115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>
        <f>SUM(N102:Q102)</f>
        <v>660</v>
      </c>
      <c r="O103" s="112"/>
      <c r="P103" s="112"/>
      <c r="Q103" s="112"/>
      <c r="R103" s="112">
        <f>SUM(R102:U102)</f>
        <v>685</v>
      </c>
      <c r="S103" s="112"/>
      <c r="T103" s="112"/>
      <c r="U103" s="112"/>
      <c r="V103" s="112">
        <f>SUM(V102:Y102)</f>
        <v>695</v>
      </c>
      <c r="W103" s="112"/>
      <c r="X103" s="112"/>
      <c r="Y103" s="112"/>
      <c r="Z103" s="112">
        <f>SUM(Z102:AC102)</f>
        <v>650</v>
      </c>
      <c r="AA103" s="112"/>
      <c r="AB103" s="112"/>
      <c r="AC103" s="112"/>
      <c r="AD103" s="112">
        <f>SUM(AD102:AG102)</f>
        <v>660</v>
      </c>
      <c r="AE103" s="112"/>
      <c r="AF103" s="112"/>
      <c r="AG103" s="112"/>
      <c r="AH103" s="112">
        <f>SUM(AH102:AK102)</f>
        <v>650</v>
      </c>
      <c r="AI103" s="112"/>
      <c r="AJ103" s="112"/>
      <c r="AK103" s="112"/>
      <c r="AL103" s="112">
        <f>SUM(AL102:AO102)</f>
        <v>645</v>
      </c>
      <c r="AM103" s="112"/>
      <c r="AN103" s="112"/>
      <c r="AO103" s="112"/>
      <c r="AP103" s="112">
        <f>SUM(AP102:AS102)</f>
        <v>675</v>
      </c>
      <c r="AQ103" s="112"/>
      <c r="AR103" s="112"/>
      <c r="AS103" s="112"/>
      <c r="AT103" s="111">
        <f>SUM(AT102:BA102)</f>
        <v>210</v>
      </c>
      <c r="AU103" s="111"/>
      <c r="AV103" s="111"/>
      <c r="AW103" s="111"/>
      <c r="AX103" s="111"/>
      <c r="AY103" s="111"/>
      <c r="AZ103" s="111"/>
      <c r="BA103" s="111"/>
      <c r="BB103" s="112"/>
      <c r="BC103" s="112"/>
      <c r="BD103" s="112"/>
      <c r="BE103" s="112"/>
    </row>
    <row r="104" spans="1:57" s="7" customFormat="1" ht="34.5">
      <c r="A104" s="115" t="s">
        <v>205</v>
      </c>
      <c r="B104" s="115"/>
      <c r="C104" s="115"/>
      <c r="D104" s="112">
        <f aca="true" t="shared" si="81" ref="D104:AI104">SUM(D8,D17,D25,D48,D60,D84)</f>
        <v>5320</v>
      </c>
      <c r="E104" s="112">
        <f t="shared" si="81"/>
        <v>1847</v>
      </c>
      <c r="F104" s="112">
        <f t="shared" si="81"/>
        <v>502</v>
      </c>
      <c r="G104" s="112">
        <f t="shared" si="81"/>
        <v>876</v>
      </c>
      <c r="H104" s="112">
        <f t="shared" si="81"/>
        <v>249</v>
      </c>
      <c r="I104" s="112">
        <f t="shared" si="81"/>
        <v>409</v>
      </c>
      <c r="J104" s="112">
        <f t="shared" si="81"/>
        <v>218</v>
      </c>
      <c r="K104" s="112">
        <f t="shared" si="81"/>
        <v>0</v>
      </c>
      <c r="L104" s="112">
        <f t="shared" si="81"/>
        <v>469</v>
      </c>
      <c r="M104" s="112">
        <f t="shared" si="81"/>
        <v>3473</v>
      </c>
      <c r="N104" s="23">
        <f t="shared" si="81"/>
        <v>66</v>
      </c>
      <c r="O104" s="23">
        <f t="shared" si="81"/>
        <v>122</v>
      </c>
      <c r="P104" s="23">
        <f t="shared" si="81"/>
        <v>95</v>
      </c>
      <c r="Q104" s="23">
        <f t="shared" si="81"/>
        <v>377</v>
      </c>
      <c r="R104" s="23">
        <f t="shared" si="81"/>
        <v>96</v>
      </c>
      <c r="S104" s="23">
        <f t="shared" si="81"/>
        <v>106</v>
      </c>
      <c r="T104" s="23">
        <f t="shared" si="81"/>
        <v>42</v>
      </c>
      <c r="U104" s="23">
        <f t="shared" si="81"/>
        <v>441</v>
      </c>
      <c r="V104" s="23">
        <f t="shared" si="81"/>
        <v>86</v>
      </c>
      <c r="W104" s="23">
        <f t="shared" si="81"/>
        <v>138</v>
      </c>
      <c r="X104" s="23">
        <f t="shared" si="81"/>
        <v>65</v>
      </c>
      <c r="Y104" s="23">
        <f t="shared" si="81"/>
        <v>406</v>
      </c>
      <c r="Z104" s="23">
        <f t="shared" si="81"/>
        <v>66</v>
      </c>
      <c r="AA104" s="23">
        <f t="shared" si="81"/>
        <v>78</v>
      </c>
      <c r="AB104" s="23">
        <f t="shared" si="81"/>
        <v>30</v>
      </c>
      <c r="AC104" s="23">
        <f t="shared" si="81"/>
        <v>476</v>
      </c>
      <c r="AD104" s="23">
        <f t="shared" si="81"/>
        <v>78</v>
      </c>
      <c r="AE104" s="23">
        <f t="shared" si="81"/>
        <v>127</v>
      </c>
      <c r="AF104" s="23">
        <f t="shared" si="81"/>
        <v>72</v>
      </c>
      <c r="AG104" s="23">
        <f t="shared" si="81"/>
        <v>383</v>
      </c>
      <c r="AH104" s="23">
        <f t="shared" si="81"/>
        <v>54</v>
      </c>
      <c r="AI104" s="23">
        <f t="shared" si="81"/>
        <v>79</v>
      </c>
      <c r="AJ104" s="23">
        <f aca="true" t="shared" si="82" ref="AJ104:BE104">SUM(AJ8,AJ17,AJ25,AJ48,AJ60,AJ84)</f>
        <v>60</v>
      </c>
      <c r="AK104" s="23">
        <f t="shared" si="82"/>
        <v>457</v>
      </c>
      <c r="AL104" s="23">
        <f t="shared" si="82"/>
        <v>48</v>
      </c>
      <c r="AM104" s="23">
        <f t="shared" si="82"/>
        <v>99</v>
      </c>
      <c r="AN104" s="23">
        <f t="shared" si="82"/>
        <v>65</v>
      </c>
      <c r="AO104" s="23">
        <f t="shared" si="82"/>
        <v>413</v>
      </c>
      <c r="AP104" s="23">
        <f t="shared" si="82"/>
        <v>8</v>
      </c>
      <c r="AQ104" s="23">
        <f t="shared" si="82"/>
        <v>127</v>
      </c>
      <c r="AR104" s="23">
        <f t="shared" si="82"/>
        <v>40</v>
      </c>
      <c r="AS104" s="23">
        <f t="shared" si="82"/>
        <v>520</v>
      </c>
      <c r="AT104" s="23">
        <f t="shared" si="82"/>
        <v>26</v>
      </c>
      <c r="AU104" s="23">
        <f t="shared" si="82"/>
        <v>27</v>
      </c>
      <c r="AV104" s="23">
        <f t="shared" si="82"/>
        <v>27</v>
      </c>
      <c r="AW104" s="23">
        <f t="shared" si="82"/>
        <v>26</v>
      </c>
      <c r="AX104" s="23">
        <f t="shared" si="82"/>
        <v>26</v>
      </c>
      <c r="AY104" s="23">
        <f t="shared" si="82"/>
        <v>26</v>
      </c>
      <c r="AZ104" s="23">
        <f t="shared" si="82"/>
        <v>25</v>
      </c>
      <c r="BA104" s="23">
        <f t="shared" si="82"/>
        <v>27</v>
      </c>
      <c r="BB104" s="112">
        <f t="shared" si="82"/>
        <v>76.27999999999999</v>
      </c>
      <c r="BC104" s="112">
        <f t="shared" si="82"/>
        <v>151</v>
      </c>
      <c r="BD104" s="112">
        <f t="shared" si="82"/>
        <v>5</v>
      </c>
      <c r="BE104" s="112">
        <f t="shared" si="82"/>
        <v>52</v>
      </c>
    </row>
    <row r="105" spans="1:57" s="7" customFormat="1" ht="34.5">
      <c r="A105" s="115"/>
      <c r="B105" s="115"/>
      <c r="C105" s="115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>
        <f>SUM(N104:Q104)</f>
        <v>660</v>
      </c>
      <c r="O105" s="112"/>
      <c r="P105" s="112"/>
      <c r="Q105" s="112"/>
      <c r="R105" s="112">
        <f>SUM(R104:U104)</f>
        <v>685</v>
      </c>
      <c r="S105" s="112"/>
      <c r="T105" s="112"/>
      <c r="U105" s="112"/>
      <c r="V105" s="112">
        <f>SUM(V104:Y104)</f>
        <v>695</v>
      </c>
      <c r="W105" s="112"/>
      <c r="X105" s="112"/>
      <c r="Y105" s="112"/>
      <c r="Z105" s="112">
        <f>SUM(Z104:AC104)</f>
        <v>650</v>
      </c>
      <c r="AA105" s="112"/>
      <c r="AB105" s="112"/>
      <c r="AC105" s="112"/>
      <c r="AD105" s="112">
        <f>SUM(AD104:AG104)</f>
        <v>660</v>
      </c>
      <c r="AE105" s="112"/>
      <c r="AF105" s="112"/>
      <c r="AG105" s="112"/>
      <c r="AH105" s="112">
        <f>SUM(AH104:AK104)</f>
        <v>650</v>
      </c>
      <c r="AI105" s="112"/>
      <c r="AJ105" s="112"/>
      <c r="AK105" s="112"/>
      <c r="AL105" s="112">
        <f>SUM(AL104:AO104)</f>
        <v>625</v>
      </c>
      <c r="AM105" s="112"/>
      <c r="AN105" s="112"/>
      <c r="AO105" s="112"/>
      <c r="AP105" s="112">
        <f>SUM(AP104:AS104)</f>
        <v>695</v>
      </c>
      <c r="AQ105" s="112"/>
      <c r="AR105" s="112"/>
      <c r="AS105" s="112"/>
      <c r="AT105" s="111">
        <f>SUM(AT104:BA104)</f>
        <v>210</v>
      </c>
      <c r="AU105" s="111"/>
      <c r="AV105" s="111"/>
      <c r="AW105" s="111"/>
      <c r="AX105" s="111"/>
      <c r="AY105" s="111"/>
      <c r="AZ105" s="111"/>
      <c r="BA105" s="111"/>
      <c r="BB105" s="112"/>
      <c r="BC105" s="112"/>
      <c r="BD105" s="112"/>
      <c r="BE105" s="112"/>
    </row>
    <row r="106" spans="1:57" s="7" customFormat="1" ht="34.5">
      <c r="A106" s="115" t="s">
        <v>120</v>
      </c>
      <c r="B106" s="115"/>
      <c r="C106" s="115"/>
      <c r="D106" s="112">
        <f aca="true" t="shared" si="83" ref="D106:AI106">SUM(D8,D17,D25,D48,D60,D92)</f>
        <v>5320</v>
      </c>
      <c r="E106" s="112">
        <f t="shared" si="83"/>
        <v>1847</v>
      </c>
      <c r="F106" s="112">
        <f t="shared" si="83"/>
        <v>565</v>
      </c>
      <c r="G106" s="112">
        <f t="shared" si="83"/>
        <v>813</v>
      </c>
      <c r="H106" s="112">
        <f t="shared" si="83"/>
        <v>205</v>
      </c>
      <c r="I106" s="112">
        <f t="shared" si="83"/>
        <v>398</v>
      </c>
      <c r="J106" s="112">
        <f t="shared" si="83"/>
        <v>210</v>
      </c>
      <c r="K106" s="112">
        <f t="shared" si="83"/>
        <v>0</v>
      </c>
      <c r="L106" s="112">
        <f t="shared" si="83"/>
        <v>469</v>
      </c>
      <c r="M106" s="112">
        <f t="shared" si="83"/>
        <v>3473</v>
      </c>
      <c r="N106" s="23">
        <f t="shared" si="83"/>
        <v>66</v>
      </c>
      <c r="O106" s="23">
        <f t="shared" si="83"/>
        <v>122</v>
      </c>
      <c r="P106" s="23">
        <f t="shared" si="83"/>
        <v>95</v>
      </c>
      <c r="Q106" s="23">
        <f t="shared" si="83"/>
        <v>377</v>
      </c>
      <c r="R106" s="23">
        <f t="shared" si="83"/>
        <v>96</v>
      </c>
      <c r="S106" s="23">
        <f t="shared" si="83"/>
        <v>106</v>
      </c>
      <c r="T106" s="23">
        <f t="shared" si="83"/>
        <v>42</v>
      </c>
      <c r="U106" s="23">
        <f t="shared" si="83"/>
        <v>441</v>
      </c>
      <c r="V106" s="23">
        <f t="shared" si="83"/>
        <v>86</v>
      </c>
      <c r="W106" s="23">
        <f t="shared" si="83"/>
        <v>138</v>
      </c>
      <c r="X106" s="23">
        <f t="shared" si="83"/>
        <v>65</v>
      </c>
      <c r="Y106" s="23">
        <f t="shared" si="83"/>
        <v>406</v>
      </c>
      <c r="Z106" s="23">
        <f t="shared" si="83"/>
        <v>66</v>
      </c>
      <c r="AA106" s="23">
        <f t="shared" si="83"/>
        <v>78</v>
      </c>
      <c r="AB106" s="23">
        <f t="shared" si="83"/>
        <v>30</v>
      </c>
      <c r="AC106" s="23">
        <f t="shared" si="83"/>
        <v>476</v>
      </c>
      <c r="AD106" s="23">
        <f t="shared" si="83"/>
        <v>78</v>
      </c>
      <c r="AE106" s="23">
        <f t="shared" si="83"/>
        <v>127</v>
      </c>
      <c r="AF106" s="23">
        <f t="shared" si="83"/>
        <v>72</v>
      </c>
      <c r="AG106" s="23">
        <f t="shared" si="83"/>
        <v>383</v>
      </c>
      <c r="AH106" s="23">
        <f t="shared" si="83"/>
        <v>78</v>
      </c>
      <c r="AI106" s="23">
        <f t="shared" si="83"/>
        <v>71</v>
      </c>
      <c r="AJ106" s="23">
        <f aca="true" t="shared" si="84" ref="AJ106:BE106">SUM(AJ8,AJ17,AJ25,AJ48,AJ60,AJ92)</f>
        <v>60</v>
      </c>
      <c r="AK106" s="23">
        <f t="shared" si="84"/>
        <v>441</v>
      </c>
      <c r="AL106" s="23">
        <f t="shared" si="84"/>
        <v>68</v>
      </c>
      <c r="AM106" s="23">
        <f t="shared" si="84"/>
        <v>87</v>
      </c>
      <c r="AN106" s="23">
        <f t="shared" si="84"/>
        <v>65</v>
      </c>
      <c r="AO106" s="23">
        <f t="shared" si="84"/>
        <v>410</v>
      </c>
      <c r="AP106" s="23">
        <f t="shared" si="84"/>
        <v>27</v>
      </c>
      <c r="AQ106" s="23">
        <f t="shared" si="84"/>
        <v>84</v>
      </c>
      <c r="AR106" s="23">
        <f t="shared" si="84"/>
        <v>40</v>
      </c>
      <c r="AS106" s="23">
        <f t="shared" si="84"/>
        <v>539</v>
      </c>
      <c r="AT106" s="23">
        <f t="shared" si="84"/>
        <v>26</v>
      </c>
      <c r="AU106" s="23">
        <f t="shared" si="84"/>
        <v>27</v>
      </c>
      <c r="AV106" s="23">
        <f t="shared" si="84"/>
        <v>27</v>
      </c>
      <c r="AW106" s="23">
        <f t="shared" si="84"/>
        <v>26</v>
      </c>
      <c r="AX106" s="23">
        <f t="shared" si="84"/>
        <v>26</v>
      </c>
      <c r="AY106" s="23">
        <f t="shared" si="84"/>
        <v>26</v>
      </c>
      <c r="AZ106" s="23">
        <f t="shared" si="84"/>
        <v>25</v>
      </c>
      <c r="BA106" s="23">
        <f t="shared" si="84"/>
        <v>27</v>
      </c>
      <c r="BB106" s="112">
        <f t="shared" si="84"/>
        <v>75.75999999999999</v>
      </c>
      <c r="BC106" s="112">
        <f t="shared" si="84"/>
        <v>151</v>
      </c>
      <c r="BD106" s="112">
        <f t="shared" si="84"/>
        <v>5</v>
      </c>
      <c r="BE106" s="112">
        <f t="shared" si="84"/>
        <v>52</v>
      </c>
    </row>
    <row r="107" spans="1:57" s="7" customFormat="1" ht="34.5">
      <c r="A107" s="115"/>
      <c r="B107" s="115"/>
      <c r="C107" s="115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>
        <f>SUM(N106:Q106)</f>
        <v>660</v>
      </c>
      <c r="O107" s="112"/>
      <c r="P107" s="112"/>
      <c r="Q107" s="112"/>
      <c r="R107" s="112">
        <f>SUM(R106:U106)</f>
        <v>685</v>
      </c>
      <c r="S107" s="112"/>
      <c r="T107" s="112"/>
      <c r="U107" s="112"/>
      <c r="V107" s="112">
        <f>SUM(V106:Y106)</f>
        <v>695</v>
      </c>
      <c r="W107" s="112"/>
      <c r="X107" s="112"/>
      <c r="Y107" s="112"/>
      <c r="Z107" s="112">
        <f>SUM(Z106:AC106)</f>
        <v>650</v>
      </c>
      <c r="AA107" s="112"/>
      <c r="AB107" s="112"/>
      <c r="AC107" s="112"/>
      <c r="AD107" s="112">
        <f>SUM(AD106:AG106)</f>
        <v>660</v>
      </c>
      <c r="AE107" s="112"/>
      <c r="AF107" s="112"/>
      <c r="AG107" s="112"/>
      <c r="AH107" s="112">
        <f>SUM(AH106:AK106)</f>
        <v>650</v>
      </c>
      <c r="AI107" s="112"/>
      <c r="AJ107" s="112"/>
      <c r="AK107" s="112"/>
      <c r="AL107" s="112">
        <f>SUM(AL106:AO106)</f>
        <v>630</v>
      </c>
      <c r="AM107" s="112"/>
      <c r="AN107" s="112"/>
      <c r="AO107" s="112"/>
      <c r="AP107" s="112">
        <f>SUM(AP106:AS106)</f>
        <v>690</v>
      </c>
      <c r="AQ107" s="112"/>
      <c r="AR107" s="112"/>
      <c r="AS107" s="112"/>
      <c r="AT107" s="111">
        <f>SUM(AT106:BA106)</f>
        <v>210</v>
      </c>
      <c r="AU107" s="111"/>
      <c r="AV107" s="111"/>
      <c r="AW107" s="111"/>
      <c r="AX107" s="111"/>
      <c r="AY107" s="111"/>
      <c r="AZ107" s="111"/>
      <c r="BA107" s="111"/>
      <c r="BB107" s="112"/>
      <c r="BC107" s="112"/>
      <c r="BD107" s="112"/>
      <c r="BE107" s="112"/>
    </row>
    <row r="108" spans="3:47" ht="34.5">
      <c r="C108" s="19" t="s">
        <v>116</v>
      </c>
      <c r="F108" s="34"/>
      <c r="G108" s="19" t="s">
        <v>160</v>
      </c>
      <c r="AU108" s="70"/>
    </row>
    <row r="109" spans="3:13" ht="44.25">
      <c r="C109" s="71" t="s">
        <v>179</v>
      </c>
      <c r="D109" s="72"/>
      <c r="E109" s="72"/>
      <c r="F109" s="75">
        <f>F100+G100</f>
        <v>1378</v>
      </c>
      <c r="G109" s="77"/>
      <c r="H109" s="34"/>
      <c r="I109" s="34"/>
      <c r="L109" s="36"/>
      <c r="M109" s="35"/>
    </row>
    <row r="110" spans="3:8" ht="34.5">
      <c r="C110" s="71" t="s">
        <v>159</v>
      </c>
      <c r="D110" s="73"/>
      <c r="E110" s="73"/>
      <c r="F110" s="75">
        <f>F102+G102</f>
        <v>1378</v>
      </c>
      <c r="G110" s="77"/>
      <c r="H110" s="34"/>
    </row>
    <row r="111" spans="3:8" ht="44.25">
      <c r="C111" s="71" t="s">
        <v>206</v>
      </c>
      <c r="D111" s="74"/>
      <c r="E111" s="73"/>
      <c r="F111" s="75">
        <f>F104+G104</f>
        <v>1378</v>
      </c>
      <c r="G111" s="77"/>
      <c r="H111" s="34"/>
    </row>
    <row r="112" spans="3:8" ht="44.25">
      <c r="C112" s="71" t="s">
        <v>178</v>
      </c>
      <c r="D112" s="74"/>
      <c r="E112" s="73"/>
      <c r="F112" s="75">
        <f>F106+G106</f>
        <v>1378</v>
      </c>
      <c r="G112" s="77"/>
      <c r="H112" s="34"/>
    </row>
    <row r="113" spans="4:6" ht="44.25">
      <c r="D113" s="33"/>
      <c r="F113" s="34"/>
    </row>
  </sheetData>
  <sheetProtection/>
  <mergeCells count="139">
    <mergeCell ref="Z107:AC107"/>
    <mergeCell ref="I104:I105"/>
    <mergeCell ref="AT105:BA105"/>
    <mergeCell ref="AD105:AG105"/>
    <mergeCell ref="AH105:AK105"/>
    <mergeCell ref="M106:M107"/>
    <mergeCell ref="N107:Q107"/>
    <mergeCell ref="R107:U107"/>
    <mergeCell ref="V107:Y107"/>
    <mergeCell ref="BE106:BE107"/>
    <mergeCell ref="BD106:BD107"/>
    <mergeCell ref="BC104:BC105"/>
    <mergeCell ref="R105:U105"/>
    <mergeCell ref="AP105:AS105"/>
    <mergeCell ref="H106:H107"/>
    <mergeCell ref="I106:I107"/>
    <mergeCell ref="J106:J107"/>
    <mergeCell ref="K106:K107"/>
    <mergeCell ref="L106:L107"/>
    <mergeCell ref="BC106:BC107"/>
    <mergeCell ref="AD107:AG107"/>
    <mergeCell ref="AH107:AK107"/>
    <mergeCell ref="BB106:BB107"/>
    <mergeCell ref="AL107:AO107"/>
    <mergeCell ref="AP107:AS107"/>
    <mergeCell ref="AT107:BA107"/>
    <mergeCell ref="G106:G107"/>
    <mergeCell ref="A104:C105"/>
    <mergeCell ref="D104:D105"/>
    <mergeCell ref="E104:E105"/>
    <mergeCell ref="F104:F105"/>
    <mergeCell ref="G104:G105"/>
    <mergeCell ref="A106:C107"/>
    <mergeCell ref="D106:D107"/>
    <mergeCell ref="E106:E107"/>
    <mergeCell ref="F106:F107"/>
    <mergeCell ref="L102:L103"/>
    <mergeCell ref="V105:Y105"/>
    <mergeCell ref="J104:J105"/>
    <mergeCell ref="K104:K105"/>
    <mergeCell ref="L104:L105"/>
    <mergeCell ref="BB104:BB105"/>
    <mergeCell ref="M102:M103"/>
    <mergeCell ref="AL105:AO105"/>
    <mergeCell ref="N105:Q105"/>
    <mergeCell ref="AP103:AS103"/>
    <mergeCell ref="BE104:BE105"/>
    <mergeCell ref="BD104:BD105"/>
    <mergeCell ref="H104:H105"/>
    <mergeCell ref="AD103:AG103"/>
    <mergeCell ref="AH103:AK103"/>
    <mergeCell ref="G102:G103"/>
    <mergeCell ref="H102:H103"/>
    <mergeCell ref="M104:M105"/>
    <mergeCell ref="Z105:AC105"/>
    <mergeCell ref="K102:K103"/>
    <mergeCell ref="R103:U103"/>
    <mergeCell ref="V103:Y103"/>
    <mergeCell ref="Z103:AC103"/>
    <mergeCell ref="BC102:BC103"/>
    <mergeCell ref="AT103:BA103"/>
    <mergeCell ref="AL103:AO103"/>
    <mergeCell ref="BB102:BB103"/>
    <mergeCell ref="J102:J103"/>
    <mergeCell ref="A100:C101"/>
    <mergeCell ref="D100:D101"/>
    <mergeCell ref="A102:C103"/>
    <mergeCell ref="D102:D103"/>
    <mergeCell ref="E102:E103"/>
    <mergeCell ref="F102:F103"/>
    <mergeCell ref="E100:E101"/>
    <mergeCell ref="F100:F101"/>
    <mergeCell ref="G100:G101"/>
    <mergeCell ref="A1:M1"/>
    <mergeCell ref="A4:A7"/>
    <mergeCell ref="C4:C7"/>
    <mergeCell ref="D4:M4"/>
    <mergeCell ref="B4:B7"/>
    <mergeCell ref="D5:D7"/>
    <mergeCell ref="I5:I7"/>
    <mergeCell ref="J5:J7"/>
    <mergeCell ref="H5:H7"/>
    <mergeCell ref="E5:E7"/>
    <mergeCell ref="K100:K101"/>
    <mergeCell ref="AP101:AS101"/>
    <mergeCell ref="Z6:AC6"/>
    <mergeCell ref="AD6:AG6"/>
    <mergeCell ref="AL5:AS5"/>
    <mergeCell ref="N5:U5"/>
    <mergeCell ref="M100:M101"/>
    <mergeCell ref="AP6:AS6"/>
    <mergeCell ref="R101:U101"/>
    <mergeCell ref="N101:Q101"/>
    <mergeCell ref="H100:H101"/>
    <mergeCell ref="I100:I101"/>
    <mergeCell ref="J100:J101"/>
    <mergeCell ref="BE102:BE103"/>
    <mergeCell ref="BC100:BC101"/>
    <mergeCell ref="AL101:AO101"/>
    <mergeCell ref="BD102:BD103"/>
    <mergeCell ref="N103:Q103"/>
    <mergeCell ref="I102:I103"/>
    <mergeCell ref="AH101:AK101"/>
    <mergeCell ref="N4:AS4"/>
    <mergeCell ref="N6:Q6"/>
    <mergeCell ref="R6:U6"/>
    <mergeCell ref="V6:Y6"/>
    <mergeCell ref="AD5:AK5"/>
    <mergeCell ref="Z101:AC101"/>
    <mergeCell ref="AD101:AG101"/>
    <mergeCell ref="V101:Y101"/>
    <mergeCell ref="AH6:AK6"/>
    <mergeCell ref="BE100:BE101"/>
    <mergeCell ref="BD100:BD101"/>
    <mergeCell ref="BE6:BE7"/>
    <mergeCell ref="BD6:BD7"/>
    <mergeCell ref="AL6:AO6"/>
    <mergeCell ref="AT101:BA101"/>
    <mergeCell ref="BB100:BB101"/>
    <mergeCell ref="L100:L101"/>
    <mergeCell ref="AT4:BE4"/>
    <mergeCell ref="AT5:BA5"/>
    <mergeCell ref="BB5:BE5"/>
    <mergeCell ref="AT6:AT7"/>
    <mergeCell ref="AU6:AU7"/>
    <mergeCell ref="AY6:AY7"/>
    <mergeCell ref="AX6:AX7"/>
    <mergeCell ref="AW6:AW7"/>
    <mergeCell ref="BB6:BB7"/>
    <mergeCell ref="F5:F7"/>
    <mergeCell ref="M5:M7"/>
    <mergeCell ref="K5:K7"/>
    <mergeCell ref="V5:AC5"/>
    <mergeCell ref="G5:G7"/>
    <mergeCell ref="BC6:BC7"/>
    <mergeCell ref="L5:L7"/>
    <mergeCell ref="AV6:AV7"/>
    <mergeCell ref="BA6:BA7"/>
    <mergeCell ref="AZ6:AZ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Pająk</dc:creator>
  <cp:keywords/>
  <dc:description/>
  <cp:lastModifiedBy>Dziekan WSH</cp:lastModifiedBy>
  <cp:lastPrinted>2018-04-11T08:21:24Z</cp:lastPrinted>
  <dcterms:created xsi:type="dcterms:W3CDTF">2000-08-09T08:42:37Z</dcterms:created>
  <dcterms:modified xsi:type="dcterms:W3CDTF">2018-04-19T12:55:18Z</dcterms:modified>
  <cp:category/>
  <cp:version/>
  <cp:contentType/>
  <cp:contentStatus/>
</cp:coreProperties>
</file>